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MAEC\70.27.02_MAEC_autonoProteique\AAP_2025\"/>
    </mc:Choice>
  </mc:AlternateContent>
  <xr:revisionPtr revIDLastSave="0" documentId="13_ncr:1_{9BC3E230-842D-4DA5-87C1-D2D87E1591C8}" xr6:coauthVersionLast="47" xr6:coauthVersionMax="47" xr10:uidLastSave="{00000000-0000-0000-0000-000000000000}"/>
  <bookViews>
    <workbookView xWindow="20370" yWindow="-120" windowWidth="29040" windowHeight="15720" tabRatio="766" activeTab="1" xr2:uid="{00000000-000D-0000-FFFF-FFFF00000000}"/>
  </bookViews>
  <sheets>
    <sheet name="Attestations sur l'honneur" sheetId="15" r:id="rId1"/>
    <sheet name="Récapitulatif" sheetId="12" r:id="rId2"/>
    <sheet name="Bloc 1 -Sim-Suiv" sheetId="2" r:id="rId3"/>
    <sheet name="Bloc 2a Simulation" sheetId="13" r:id="rId4"/>
    <sheet name="Bloc 2a Suivi" sheetId="6" r:id="rId5"/>
    <sheet name="Bloc 2b Sim-Suiv" sheetId="9" r:id="rId6"/>
    <sheet name="Bloc 3 Simulation" sheetId="7" r:id="rId7"/>
    <sheet name="Bloc 3 Suivi" sheetId="18" r:id="rId8"/>
    <sheet name="Bloc 3 Suivi V1" sheetId="16" state="hidden" r:id="rId9"/>
    <sheet name="Bloc 4a - Aliments Simples" sheetId="5" r:id="rId10"/>
    <sheet name="Bloc 4b - Aliments Composés" sheetId="11" r:id="rId11"/>
    <sheet name="Listes" sheetId="10" state="hidden" r:id="rId12"/>
  </sheets>
  <definedNames>
    <definedName name="_xlnm.Print_Area" localSheetId="2">'Bloc 1 -Sim-Suiv'!$A$1:$I$67</definedName>
    <definedName name="_xlnm.Print_Area" localSheetId="9">'Bloc 4a - Aliments Simples'!$A$1:$H$24</definedName>
    <definedName name="_xlnm.Print_Area" localSheetId="10">'Bloc 4b - Aliments Composés'!$A$1:$I$23</definedName>
    <definedName name="_xlnm.Print_Area" localSheetId="1">Récapitulatif!$A$4:$H$52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J283" i="18" s="1"/>
  <c r="O20" i="18" s="1"/>
  <c r="F304" i="18"/>
  <c r="F303" i="18"/>
  <c r="F302" i="18"/>
  <c r="F301" i="18"/>
  <c r="J281" i="18" s="1"/>
  <c r="G297" i="18"/>
  <c r="G296" i="18"/>
  <c r="J276" i="18" s="1"/>
  <c r="G295" i="18"/>
  <c r="G293" i="18"/>
  <c r="G292" i="18"/>
  <c r="G291" i="18"/>
  <c r="G289" i="18"/>
  <c r="G288" i="18"/>
  <c r="G287" i="18"/>
  <c r="G286" i="18"/>
  <c r="G285" i="18"/>
  <c r="J284" i="18"/>
  <c r="O21" i="18" s="1"/>
  <c r="G284" i="18"/>
  <c r="J274" i="18" s="1"/>
  <c r="J282" i="18"/>
  <c r="O19" i="18" s="1"/>
  <c r="G282" i="18"/>
  <c r="G281" i="18"/>
  <c r="G280" i="18"/>
  <c r="G278" i="18"/>
  <c r="G277" i="18"/>
  <c r="G276" i="18"/>
  <c r="J275" i="18"/>
  <c r="O12" i="18" s="1"/>
  <c r="Q12" i="18" s="1"/>
  <c r="G275" i="18"/>
  <c r="G274" i="18"/>
  <c r="G273" i="18"/>
  <c r="G272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J232" i="18" s="1"/>
  <c r="N20" i="18" s="1"/>
  <c r="F253" i="18"/>
  <c r="F252" i="18"/>
  <c r="F251" i="18"/>
  <c r="F250" i="18"/>
  <c r="G246" i="18"/>
  <c r="G245" i="18"/>
  <c r="G244" i="18"/>
  <c r="J225" i="18" s="1"/>
  <c r="N13" i="18" s="1"/>
  <c r="G242" i="18"/>
  <c r="G241" i="18"/>
  <c r="G240" i="18"/>
  <c r="G238" i="18"/>
  <c r="G237" i="18"/>
  <c r="G236" i="18"/>
  <c r="G235" i="18"/>
  <c r="G234" i="18"/>
  <c r="G233" i="18"/>
  <c r="J223" i="18" s="1"/>
  <c r="N11" i="18" s="1"/>
  <c r="J231" i="18"/>
  <c r="N19" i="18" s="1"/>
  <c r="G231" i="18"/>
  <c r="J230" i="18"/>
  <c r="G230" i="18"/>
  <c r="G229" i="18"/>
  <c r="J222" i="18" s="1"/>
  <c r="N10" i="18" s="1"/>
  <c r="G227" i="18"/>
  <c r="G226" i="18"/>
  <c r="G225" i="18"/>
  <c r="G224" i="18"/>
  <c r="G223" i="18"/>
  <c r="G222" i="18"/>
  <c r="G221" i="18"/>
  <c r="J243" i="18" s="1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J180" i="18" s="1"/>
  <c r="M19" i="18" s="1"/>
  <c r="F200" i="18"/>
  <c r="J179" i="18" s="1"/>
  <c r="M18" i="18" s="1"/>
  <c r="F199" i="18"/>
  <c r="G195" i="18"/>
  <c r="G194" i="18"/>
  <c r="G193" i="18"/>
  <c r="G191" i="18"/>
  <c r="G190" i="18"/>
  <c r="G189" i="18"/>
  <c r="J173" i="18" s="1"/>
  <c r="M12" i="18" s="1"/>
  <c r="G187" i="18"/>
  <c r="G186" i="18"/>
  <c r="G185" i="18"/>
  <c r="G184" i="18"/>
  <c r="G183" i="18"/>
  <c r="G182" i="18"/>
  <c r="G180" i="18"/>
  <c r="G179" i="18"/>
  <c r="G178" i="18"/>
  <c r="J171" i="18" s="1"/>
  <c r="M10" i="18" s="1"/>
  <c r="G176" i="18"/>
  <c r="G175" i="18"/>
  <c r="J174" i="18"/>
  <c r="M13" i="18" s="1"/>
  <c r="G174" i="18"/>
  <c r="G173" i="18"/>
  <c r="G172" i="18"/>
  <c r="G171" i="18"/>
  <c r="G170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J129" i="18" s="1"/>
  <c r="L19" i="18" s="1"/>
  <c r="F149" i="18"/>
  <c r="F148" i="18"/>
  <c r="G144" i="18"/>
  <c r="G143" i="18"/>
  <c r="G142" i="18"/>
  <c r="G140" i="18"/>
  <c r="G139" i="18"/>
  <c r="G138" i="18"/>
  <c r="G136" i="18"/>
  <c r="G135" i="18"/>
  <c r="G134" i="18"/>
  <c r="G133" i="18"/>
  <c r="G132" i="18"/>
  <c r="J131" i="18"/>
  <c r="L21" i="18" s="1"/>
  <c r="G131" i="18"/>
  <c r="J121" i="18" s="1"/>
  <c r="G129" i="18"/>
  <c r="G128" i="18"/>
  <c r="G127" i="18"/>
  <c r="G125" i="18"/>
  <c r="G124" i="18"/>
  <c r="J123" i="18"/>
  <c r="L13" i="18" s="1"/>
  <c r="G123" i="18"/>
  <c r="J122" i="18"/>
  <c r="L12" i="18" s="1"/>
  <c r="G122" i="18"/>
  <c r="G121" i="18"/>
  <c r="J120" i="18"/>
  <c r="L10" i="18" s="1"/>
  <c r="G120" i="18"/>
  <c r="G119" i="18"/>
  <c r="J141" i="18" s="1"/>
  <c r="F113" i="18"/>
  <c r="F112" i="18"/>
  <c r="F111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J77" i="18" s="1"/>
  <c r="G93" i="18"/>
  <c r="G92" i="18"/>
  <c r="G91" i="18"/>
  <c r="J72" i="18" s="1"/>
  <c r="K13" i="18" s="1"/>
  <c r="G89" i="18"/>
  <c r="G88" i="18"/>
  <c r="G87" i="18"/>
  <c r="J71" i="18" s="1"/>
  <c r="K12" i="18" s="1"/>
  <c r="G85" i="18"/>
  <c r="G84" i="18"/>
  <c r="G83" i="18"/>
  <c r="G82" i="18"/>
  <c r="G81" i="18"/>
  <c r="G80" i="18"/>
  <c r="J70" i="18" s="1"/>
  <c r="J79" i="18"/>
  <c r="K20" i="18" s="1"/>
  <c r="J78" i="18"/>
  <c r="K19" i="18" s="1"/>
  <c r="G78" i="18"/>
  <c r="G77" i="18"/>
  <c r="G76" i="18"/>
  <c r="G74" i="18"/>
  <c r="G73" i="18"/>
  <c r="G72" i="18"/>
  <c r="G71" i="18"/>
  <c r="G70" i="18"/>
  <c r="G69" i="18"/>
  <c r="G68" i="18"/>
  <c r="J90" i="18" s="1"/>
  <c r="B56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40" i="18"/>
  <c r="F39" i="18"/>
  <c r="J18" i="18" s="1"/>
  <c r="F38" i="18"/>
  <c r="G34" i="18"/>
  <c r="G33" i="18"/>
  <c r="G32" i="18"/>
  <c r="J13" i="18" s="1"/>
  <c r="G30" i="18"/>
  <c r="G29" i="18"/>
  <c r="G28" i="18"/>
  <c r="G26" i="18"/>
  <c r="G25" i="18"/>
  <c r="G24" i="18"/>
  <c r="G23" i="18"/>
  <c r="G22" i="18"/>
  <c r="G21" i="18"/>
  <c r="J11" i="18" s="1"/>
  <c r="G19" i="18"/>
  <c r="G18" i="18"/>
  <c r="G17" i="18"/>
  <c r="G15" i="18"/>
  <c r="G14" i="18"/>
  <c r="O13" i="18"/>
  <c r="Q13" i="18" s="1"/>
  <c r="G13" i="18"/>
  <c r="J12" i="18"/>
  <c r="G12" i="18"/>
  <c r="G11" i="18"/>
  <c r="G10" i="18"/>
  <c r="G9" i="18"/>
  <c r="J9" i="18" s="1"/>
  <c r="J15" i="18" s="1"/>
  <c r="F262" i="16"/>
  <c r="F261" i="16"/>
  <c r="F260" i="16"/>
  <c r="F259" i="16"/>
  <c r="F258" i="16"/>
  <c r="F257" i="16"/>
  <c r="F256" i="16"/>
  <c r="F255" i="16"/>
  <c r="J235" i="16" s="1"/>
  <c r="G251" i="16"/>
  <c r="G250" i="16"/>
  <c r="G249" i="16"/>
  <c r="G247" i="16"/>
  <c r="G246" i="16"/>
  <c r="G245" i="16"/>
  <c r="G243" i="16"/>
  <c r="J247" i="16" s="1"/>
  <c r="G242" i="16"/>
  <c r="G241" i="16"/>
  <c r="G240" i="16"/>
  <c r="G239" i="16"/>
  <c r="J238" i="16"/>
  <c r="O21" i="16" s="1"/>
  <c r="Q21" i="16" s="1"/>
  <c r="G238" i="16"/>
  <c r="J228" i="16" s="1"/>
  <c r="J237" i="16"/>
  <c r="J236" i="16"/>
  <c r="O19" i="16" s="1"/>
  <c r="G236" i="16"/>
  <c r="G235" i="16"/>
  <c r="G234" i="16"/>
  <c r="J227" i="16" s="1"/>
  <c r="O10" i="16" s="1"/>
  <c r="G232" i="16"/>
  <c r="G231" i="16"/>
  <c r="J230" i="16"/>
  <c r="O13" i="16" s="1"/>
  <c r="Q13" i="16" s="1"/>
  <c r="G230" i="16"/>
  <c r="J248" i="16" s="1"/>
  <c r="J229" i="16"/>
  <c r="G229" i="16"/>
  <c r="G228" i="16"/>
  <c r="G227" i="16"/>
  <c r="G226" i="16"/>
  <c r="J226" i="16" s="1"/>
  <c r="J232" i="16" s="1"/>
  <c r="O15" i="16" s="1"/>
  <c r="F220" i="16"/>
  <c r="F219" i="16"/>
  <c r="J196" i="16" s="1"/>
  <c r="N21" i="16" s="1"/>
  <c r="F218" i="16"/>
  <c r="J195" i="16" s="1"/>
  <c r="N20" i="16" s="1"/>
  <c r="F217" i="16"/>
  <c r="F216" i="16"/>
  <c r="F215" i="16"/>
  <c r="F214" i="16"/>
  <c r="F213" i="16"/>
  <c r="G209" i="16"/>
  <c r="G208" i="16"/>
  <c r="G207" i="16"/>
  <c r="J188" i="16" s="1"/>
  <c r="N13" i="16" s="1"/>
  <c r="J206" i="16"/>
  <c r="G205" i="16"/>
  <c r="G204" i="16"/>
  <c r="G203" i="16"/>
  <c r="G201" i="16"/>
  <c r="G200" i="16"/>
  <c r="G199" i="16"/>
  <c r="J186" i="16" s="1"/>
  <c r="G198" i="16"/>
  <c r="G197" i="16"/>
  <c r="G196" i="16"/>
  <c r="J194" i="16"/>
  <c r="G194" i="16"/>
  <c r="J193" i="16"/>
  <c r="N18" i="16" s="1"/>
  <c r="G193" i="16"/>
  <c r="G192" i="16"/>
  <c r="G190" i="16"/>
  <c r="G189" i="16"/>
  <c r="G188" i="16"/>
  <c r="J187" i="16"/>
  <c r="G187" i="16"/>
  <c r="G186" i="16"/>
  <c r="G185" i="16"/>
  <c r="G184" i="16"/>
  <c r="J184" i="16" s="1"/>
  <c r="F178" i="16"/>
  <c r="F177" i="16"/>
  <c r="F176" i="16"/>
  <c r="F175" i="16"/>
  <c r="J153" i="16" s="1"/>
  <c r="M20" i="16" s="1"/>
  <c r="F174" i="16"/>
  <c r="F173" i="16"/>
  <c r="J152" i="16" s="1"/>
  <c r="M19" i="16" s="1"/>
  <c r="F172" i="16"/>
  <c r="F171" i="16"/>
  <c r="J151" i="16" s="1"/>
  <c r="G167" i="16"/>
  <c r="G166" i="16"/>
  <c r="G165" i="16"/>
  <c r="J146" i="16" s="1"/>
  <c r="M13" i="16" s="1"/>
  <c r="G163" i="16"/>
  <c r="G162" i="16"/>
  <c r="J145" i="16" s="1"/>
  <c r="M12" i="16" s="1"/>
  <c r="G161" i="16"/>
  <c r="G159" i="16"/>
  <c r="G158" i="16"/>
  <c r="G157" i="16"/>
  <c r="G156" i="16"/>
  <c r="G155" i="16"/>
  <c r="J154" i="16"/>
  <c r="M21" i="16" s="1"/>
  <c r="G154" i="16"/>
  <c r="G152" i="16"/>
  <c r="G151" i="16"/>
  <c r="G150" i="16"/>
  <c r="G148" i="16"/>
  <c r="G147" i="16"/>
  <c r="G146" i="16"/>
  <c r="G145" i="16"/>
  <c r="G144" i="16"/>
  <c r="J143" i="16"/>
  <c r="M10" i="16" s="1"/>
  <c r="G143" i="16"/>
  <c r="G142" i="16"/>
  <c r="F136" i="16"/>
  <c r="J112" i="16" s="1"/>
  <c r="L21" i="16" s="1"/>
  <c r="F135" i="16"/>
  <c r="F134" i="16"/>
  <c r="F133" i="16"/>
  <c r="F132" i="16"/>
  <c r="F131" i="16"/>
  <c r="F130" i="16"/>
  <c r="F129" i="16"/>
  <c r="J109" i="16" s="1"/>
  <c r="G125" i="16"/>
  <c r="G124" i="16"/>
  <c r="G123" i="16"/>
  <c r="G121" i="16"/>
  <c r="G120" i="16"/>
  <c r="G119" i="16"/>
  <c r="G117" i="16"/>
  <c r="G116" i="16"/>
  <c r="G115" i="16"/>
  <c r="G114" i="16"/>
  <c r="G113" i="16"/>
  <c r="G112" i="16"/>
  <c r="J102" i="16" s="1"/>
  <c r="J111" i="16"/>
  <c r="L20" i="16" s="1"/>
  <c r="J110" i="16"/>
  <c r="G110" i="16"/>
  <c r="J121" i="16" s="1"/>
  <c r="G109" i="16"/>
  <c r="G108" i="16"/>
  <c r="J101" i="16" s="1"/>
  <c r="L10" i="16" s="1"/>
  <c r="G106" i="16"/>
  <c r="G105" i="16"/>
  <c r="J104" i="16"/>
  <c r="L13" i="16" s="1"/>
  <c r="G104" i="16"/>
  <c r="J103" i="16"/>
  <c r="L12" i="16" s="1"/>
  <c r="G103" i="16"/>
  <c r="J122" i="16" s="1"/>
  <c r="G102" i="16"/>
  <c r="G101" i="16"/>
  <c r="G100" i="16"/>
  <c r="J100" i="16" s="1"/>
  <c r="F94" i="16"/>
  <c r="F93" i="16"/>
  <c r="J70" i="16" s="1"/>
  <c r="K21" i="16" s="1"/>
  <c r="F92" i="16"/>
  <c r="F91" i="16"/>
  <c r="J69" i="16" s="1"/>
  <c r="K20" i="16" s="1"/>
  <c r="F90" i="16"/>
  <c r="F89" i="16"/>
  <c r="F88" i="16"/>
  <c r="F87" i="16"/>
  <c r="G83" i="16"/>
  <c r="G82" i="16"/>
  <c r="G81" i="16"/>
  <c r="J62" i="16" s="1"/>
  <c r="K13" i="16" s="1"/>
  <c r="J80" i="16"/>
  <c r="J79" i="16"/>
  <c r="G79" i="16"/>
  <c r="G78" i="16"/>
  <c r="G77" i="16"/>
  <c r="G75" i="16"/>
  <c r="G74" i="16"/>
  <c r="G73" i="16"/>
  <c r="G72" i="16"/>
  <c r="J60" i="16" s="1"/>
  <c r="G71" i="16"/>
  <c r="G70" i="16"/>
  <c r="J68" i="16"/>
  <c r="G68" i="16"/>
  <c r="J67" i="16"/>
  <c r="K18" i="16" s="1"/>
  <c r="G67" i="16"/>
  <c r="G66" i="16"/>
  <c r="J59" i="16" s="1"/>
  <c r="K10" i="16" s="1"/>
  <c r="G64" i="16"/>
  <c r="G63" i="16"/>
  <c r="G62" i="16"/>
  <c r="J61" i="16"/>
  <c r="K12" i="16" s="1"/>
  <c r="G61" i="16"/>
  <c r="G60" i="16"/>
  <c r="G59" i="16"/>
  <c r="G58" i="16"/>
  <c r="J58" i="16" s="1"/>
  <c r="K9" i="16" s="1"/>
  <c r="F45" i="16"/>
  <c r="F44" i="16"/>
  <c r="J21" i="16" s="1"/>
  <c r="F43" i="16"/>
  <c r="F42" i="16"/>
  <c r="J20" i="16" s="1"/>
  <c r="F41" i="16"/>
  <c r="F40" i="16"/>
  <c r="F39" i="16"/>
  <c r="F38" i="16"/>
  <c r="G34" i="16"/>
  <c r="G33" i="16"/>
  <c r="G32" i="16"/>
  <c r="G30" i="16"/>
  <c r="G29" i="16"/>
  <c r="G28" i="16"/>
  <c r="J12" i="16" s="1"/>
  <c r="G26" i="16"/>
  <c r="G25" i="16"/>
  <c r="G24" i="16"/>
  <c r="G23" i="16"/>
  <c r="G22" i="16"/>
  <c r="G21" i="16"/>
  <c r="J11" i="16" s="1"/>
  <c r="O20" i="16"/>
  <c r="Q20" i="16" s="1"/>
  <c r="N19" i="16"/>
  <c r="L19" i="16"/>
  <c r="K19" i="16"/>
  <c r="J19" i="16"/>
  <c r="G19" i="16"/>
  <c r="J18" i="16"/>
  <c r="G18" i="16"/>
  <c r="G17" i="16"/>
  <c r="G15" i="16"/>
  <c r="G14" i="16"/>
  <c r="J13" i="16"/>
  <c r="G13" i="16"/>
  <c r="O12" i="16"/>
  <c r="Q12" i="16" s="1"/>
  <c r="N12" i="16"/>
  <c r="G12" i="16"/>
  <c r="G11" i="16"/>
  <c r="G10" i="16"/>
  <c r="B48" i="16" s="1"/>
  <c r="O9" i="16"/>
  <c r="G9" i="16"/>
  <c r="F309" i="7"/>
  <c r="F310" i="7"/>
  <c r="F311" i="7"/>
  <c r="F312" i="7"/>
  <c r="F313" i="7"/>
  <c r="F314" i="7"/>
  <c r="F315" i="7"/>
  <c r="F316" i="7"/>
  <c r="F317" i="7"/>
  <c r="F258" i="7"/>
  <c r="F259" i="7"/>
  <c r="F260" i="7"/>
  <c r="F261" i="7"/>
  <c r="F262" i="7"/>
  <c r="F263" i="7"/>
  <c r="F264" i="7"/>
  <c r="F265" i="7"/>
  <c r="F266" i="7"/>
  <c r="F207" i="7"/>
  <c r="F208" i="7"/>
  <c r="F209" i="7"/>
  <c r="F210" i="7"/>
  <c r="F211" i="7"/>
  <c r="F212" i="7"/>
  <c r="F213" i="7"/>
  <c r="F214" i="7"/>
  <c r="F215" i="7"/>
  <c r="F156" i="7"/>
  <c r="F157" i="7"/>
  <c r="F158" i="7"/>
  <c r="F159" i="7"/>
  <c r="F160" i="7"/>
  <c r="F161" i="7"/>
  <c r="F162" i="7"/>
  <c r="F163" i="7"/>
  <c r="F164" i="7"/>
  <c r="F46" i="7"/>
  <c r="F47" i="7"/>
  <c r="F48" i="7"/>
  <c r="F49" i="7"/>
  <c r="F50" i="7"/>
  <c r="F51" i="7"/>
  <c r="F52" i="7"/>
  <c r="F53" i="7"/>
  <c r="F54" i="7"/>
  <c r="F105" i="7"/>
  <c r="F106" i="7"/>
  <c r="F107" i="7"/>
  <c r="F108" i="7"/>
  <c r="F109" i="7"/>
  <c r="F110" i="7"/>
  <c r="F111" i="7"/>
  <c r="F112" i="7"/>
  <c r="F113" i="7"/>
  <c r="F64" i="2"/>
  <c r="G64" i="2"/>
  <c r="E64" i="2"/>
  <c r="C64" i="2"/>
  <c r="B64" i="2"/>
  <c r="E29" i="2"/>
  <c r="F29" i="2"/>
  <c r="G29" i="2"/>
  <c r="D29" i="2"/>
  <c r="B29" i="2"/>
  <c r="H23" i="11"/>
  <c r="G23" i="11"/>
  <c r="F23" i="11"/>
  <c r="C23" i="11"/>
  <c r="B23" i="11"/>
  <c r="I10" i="11"/>
  <c r="H10" i="11"/>
  <c r="G10" i="11"/>
  <c r="F10" i="11"/>
  <c r="E10" i="11"/>
  <c r="N14" i="18" l="1"/>
  <c r="J182" i="18"/>
  <c r="M21" i="18" s="1"/>
  <c r="J181" i="18"/>
  <c r="M20" i="18" s="1"/>
  <c r="J191" i="18"/>
  <c r="J130" i="18"/>
  <c r="L20" i="18" s="1"/>
  <c r="J140" i="18"/>
  <c r="J142" i="18" s="1"/>
  <c r="J144" i="18" s="1"/>
  <c r="J80" i="18"/>
  <c r="K21" i="18" s="1"/>
  <c r="J68" i="18"/>
  <c r="K9" i="18" s="1"/>
  <c r="K15" i="18" s="1"/>
  <c r="J20" i="18"/>
  <c r="J21" i="18"/>
  <c r="Q20" i="18"/>
  <c r="J19" i="18"/>
  <c r="B57" i="18"/>
  <c r="O18" i="18"/>
  <c r="Q18" i="18" s="1"/>
  <c r="J285" i="18"/>
  <c r="K18" i="18"/>
  <c r="J124" i="18"/>
  <c r="L11" i="18"/>
  <c r="L14" i="18" s="1"/>
  <c r="J294" i="18"/>
  <c r="J272" i="18"/>
  <c r="Q21" i="18"/>
  <c r="J10" i="18"/>
  <c r="J14" i="18" s="1"/>
  <c r="J170" i="18"/>
  <c r="J233" i="18"/>
  <c r="N21" i="18" s="1"/>
  <c r="J226" i="18"/>
  <c r="J293" i="18"/>
  <c r="J273" i="18"/>
  <c r="O10" i="18" s="1"/>
  <c r="J192" i="18"/>
  <c r="J221" i="18"/>
  <c r="J224" i="18"/>
  <c r="N12" i="18" s="1"/>
  <c r="J73" i="18"/>
  <c r="B58" i="18"/>
  <c r="B59" i="18" s="1"/>
  <c r="J183" i="18"/>
  <c r="N18" i="18"/>
  <c r="Q19" i="18"/>
  <c r="J119" i="18"/>
  <c r="J277" i="18"/>
  <c r="K11" i="18"/>
  <c r="K14" i="18" s="1"/>
  <c r="J89" i="18"/>
  <c r="J69" i="18"/>
  <c r="K10" i="18" s="1"/>
  <c r="J172" i="18"/>
  <c r="O11" i="18"/>
  <c r="J128" i="18"/>
  <c r="J242" i="18"/>
  <c r="M18" i="16"/>
  <c r="J155" i="16"/>
  <c r="O11" i="16"/>
  <c r="Q11" i="16" s="1"/>
  <c r="J231" i="16"/>
  <c r="J81" i="16"/>
  <c r="J83" i="16" s="1"/>
  <c r="J205" i="16"/>
  <c r="J185" i="16"/>
  <c r="N10" i="16" s="1"/>
  <c r="J123" i="16"/>
  <c r="J125" i="16" s="1"/>
  <c r="J249" i="16"/>
  <c r="J251" i="16" s="1"/>
  <c r="J164" i="16"/>
  <c r="J142" i="16"/>
  <c r="Q15" i="16"/>
  <c r="L11" i="16"/>
  <c r="J105" i="16"/>
  <c r="J64" i="16"/>
  <c r="K15" i="16" s="1"/>
  <c r="N11" i="16"/>
  <c r="O18" i="16"/>
  <c r="Q18" i="16" s="1"/>
  <c r="J239" i="16"/>
  <c r="J10" i="16"/>
  <c r="J14" i="16" s="1"/>
  <c r="B47" i="16"/>
  <c r="L9" i="16"/>
  <c r="J106" i="16"/>
  <c r="L15" i="16" s="1"/>
  <c r="J190" i="16"/>
  <c r="N15" i="16" s="1"/>
  <c r="N9" i="16"/>
  <c r="Q10" i="16"/>
  <c r="J163" i="16"/>
  <c r="J144" i="16"/>
  <c r="J63" i="16"/>
  <c r="K11" i="16"/>
  <c r="Q19" i="16"/>
  <c r="J9" i="16"/>
  <c r="J15" i="16" s="1"/>
  <c r="J113" i="16"/>
  <c r="L18" i="16"/>
  <c r="J197" i="16"/>
  <c r="J71" i="16"/>
  <c r="H24" i="11"/>
  <c r="D41" i="12" s="1"/>
  <c r="I11" i="11"/>
  <c r="D11" i="6"/>
  <c r="C41" i="12"/>
  <c r="F24" i="5"/>
  <c r="G24" i="5"/>
  <c r="C40" i="12" s="1"/>
  <c r="E24" i="5"/>
  <c r="G25" i="5" s="1"/>
  <c r="D40" i="12" s="1"/>
  <c r="C24" i="5"/>
  <c r="B24" i="5"/>
  <c r="B10" i="11"/>
  <c r="B10" i="5"/>
  <c r="E10" i="5"/>
  <c r="F10" i="5"/>
  <c r="G10" i="5"/>
  <c r="H10" i="5"/>
  <c r="D10" i="5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37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01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37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73" i="6"/>
  <c r="G26" i="9"/>
  <c r="C37" i="12" s="1"/>
  <c r="F26" i="9"/>
  <c r="E26" i="9"/>
  <c r="D26" i="9"/>
  <c r="C26" i="9"/>
  <c r="D10" i="9"/>
  <c r="E10" i="9"/>
  <c r="F10" i="9"/>
  <c r="G10" i="9"/>
  <c r="C10" i="9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01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73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37" i="13"/>
  <c r="C256" i="13"/>
  <c r="I192" i="13"/>
  <c r="C192" i="13"/>
  <c r="I128" i="13"/>
  <c r="C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C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L8" i="13"/>
  <c r="K8" i="13"/>
  <c r="J8" i="13"/>
  <c r="I8" i="13"/>
  <c r="H8" i="13"/>
  <c r="D8" i="13"/>
  <c r="D7" i="13"/>
  <c r="L8" i="6"/>
  <c r="K8" i="6"/>
  <c r="J8" i="6"/>
  <c r="I8" i="6"/>
  <c r="H8" i="6"/>
  <c r="F308" i="7"/>
  <c r="F307" i="7"/>
  <c r="F306" i="7"/>
  <c r="F305" i="7"/>
  <c r="F304" i="7"/>
  <c r="F303" i="7"/>
  <c r="F302" i="7"/>
  <c r="F301" i="7"/>
  <c r="G297" i="7"/>
  <c r="G296" i="7"/>
  <c r="G295" i="7"/>
  <c r="G293" i="7"/>
  <c r="G292" i="7"/>
  <c r="G291" i="7"/>
  <c r="G289" i="7"/>
  <c r="G288" i="7"/>
  <c r="G287" i="7"/>
  <c r="G286" i="7"/>
  <c r="G285" i="7"/>
  <c r="G284" i="7"/>
  <c r="G282" i="7"/>
  <c r="G281" i="7"/>
  <c r="G280" i="7"/>
  <c r="G278" i="7"/>
  <c r="G277" i="7"/>
  <c r="G276" i="7"/>
  <c r="G275" i="7"/>
  <c r="G274" i="7"/>
  <c r="G273" i="7"/>
  <c r="G272" i="7"/>
  <c r="F257" i="7"/>
  <c r="F256" i="7"/>
  <c r="J233" i="7" s="1"/>
  <c r="F255" i="7"/>
  <c r="F254" i="7"/>
  <c r="F253" i="7"/>
  <c r="F252" i="7"/>
  <c r="F251" i="7"/>
  <c r="F250" i="7"/>
  <c r="G246" i="7"/>
  <c r="G245" i="7"/>
  <c r="G244" i="7"/>
  <c r="G242" i="7"/>
  <c r="G241" i="7"/>
  <c r="G240" i="7"/>
  <c r="G238" i="7"/>
  <c r="G237" i="7"/>
  <c r="G236" i="7"/>
  <c r="G235" i="7"/>
  <c r="G234" i="7"/>
  <c r="G233" i="7"/>
  <c r="G231" i="7"/>
  <c r="G230" i="7"/>
  <c r="G229" i="7"/>
  <c r="G227" i="7"/>
  <c r="G226" i="7"/>
  <c r="G225" i="7"/>
  <c r="G224" i="7"/>
  <c r="G223" i="7"/>
  <c r="G222" i="7"/>
  <c r="G221" i="7"/>
  <c r="F206" i="7"/>
  <c r="F205" i="7"/>
  <c r="F204" i="7"/>
  <c r="F203" i="7"/>
  <c r="F202" i="7"/>
  <c r="F201" i="7"/>
  <c r="F200" i="7"/>
  <c r="F199" i="7"/>
  <c r="G195" i="7"/>
  <c r="G194" i="7"/>
  <c r="G193" i="7"/>
  <c r="G191" i="7"/>
  <c r="G190" i="7"/>
  <c r="G189" i="7"/>
  <c r="G187" i="7"/>
  <c r="G186" i="7"/>
  <c r="G185" i="7"/>
  <c r="G184" i="7"/>
  <c r="G183" i="7"/>
  <c r="G182" i="7"/>
  <c r="G180" i="7"/>
  <c r="G179" i="7"/>
  <c r="G178" i="7"/>
  <c r="J191" i="7" s="1"/>
  <c r="G176" i="7"/>
  <c r="G175" i="7"/>
  <c r="G174" i="7"/>
  <c r="G173" i="7"/>
  <c r="G172" i="7"/>
  <c r="G171" i="7"/>
  <c r="G170" i="7"/>
  <c r="J193" i="18" l="1"/>
  <c r="J194" i="18" s="1"/>
  <c r="J81" i="18"/>
  <c r="J74" i="18"/>
  <c r="J284" i="7"/>
  <c r="J182" i="7"/>
  <c r="M21" i="7" s="1"/>
  <c r="J128" i="13"/>
  <c r="I7" i="13" s="1"/>
  <c r="I9" i="13" s="1"/>
  <c r="E26" i="12" s="1"/>
  <c r="G12" i="9"/>
  <c r="D128" i="13"/>
  <c r="H7" i="13" s="1"/>
  <c r="H9" i="13" s="1"/>
  <c r="D26" i="12" s="1"/>
  <c r="N30" i="18"/>
  <c r="E38" i="12" s="1"/>
  <c r="M30" i="18"/>
  <c r="F38" i="12" s="1"/>
  <c r="J16" i="18"/>
  <c r="J23" i="18"/>
  <c r="J26" i="18" s="1"/>
  <c r="J91" i="18"/>
  <c r="J93" i="18" s="1"/>
  <c r="K16" i="18"/>
  <c r="K23" i="18"/>
  <c r="K26" i="18" s="1"/>
  <c r="M9" i="18"/>
  <c r="M15" i="18" s="1"/>
  <c r="J176" i="18"/>
  <c r="J125" i="18"/>
  <c r="L9" i="18"/>
  <c r="L15" i="18" s="1"/>
  <c r="J278" i="18"/>
  <c r="O9" i="18"/>
  <c r="J234" i="18"/>
  <c r="J143" i="18"/>
  <c r="J83" i="18"/>
  <c r="J86" i="18" s="1"/>
  <c r="J75" i="18"/>
  <c r="B60" i="18"/>
  <c r="J244" i="18"/>
  <c r="J246" i="18" s="1"/>
  <c r="L18" i="18"/>
  <c r="J132" i="18"/>
  <c r="N9" i="18"/>
  <c r="N15" i="18" s="1"/>
  <c r="J227" i="18"/>
  <c r="J228" i="18" s="1"/>
  <c r="O14" i="18"/>
  <c r="Q11" i="18"/>
  <c r="J175" i="18"/>
  <c r="M11" i="18"/>
  <c r="M14" i="18" s="1"/>
  <c r="Q10" i="18"/>
  <c r="J295" i="18"/>
  <c r="J297" i="18" s="1"/>
  <c r="J16" i="16"/>
  <c r="J23" i="16"/>
  <c r="J25" i="16" s="1"/>
  <c r="J115" i="16"/>
  <c r="L14" i="16"/>
  <c r="J107" i="16"/>
  <c r="J117" i="16"/>
  <c r="M9" i="16"/>
  <c r="J148" i="16"/>
  <c r="M15" i="16" s="1"/>
  <c r="J250" i="16"/>
  <c r="J124" i="16"/>
  <c r="J207" i="16"/>
  <c r="J209" i="16"/>
  <c r="J208" i="16"/>
  <c r="J82" i="16"/>
  <c r="B49" i="16"/>
  <c r="B51" i="16" s="1"/>
  <c r="K14" i="16"/>
  <c r="J73" i="16"/>
  <c r="J75" i="16"/>
  <c r="J65" i="16"/>
  <c r="J241" i="16"/>
  <c r="O14" i="16"/>
  <c r="J233" i="16"/>
  <c r="J243" i="16"/>
  <c r="M11" i="16"/>
  <c r="J147" i="16"/>
  <c r="J189" i="16"/>
  <c r="J165" i="16"/>
  <c r="J167" i="16" s="1"/>
  <c r="Q9" i="16"/>
  <c r="J281" i="7"/>
  <c r="O18" i="7" s="1"/>
  <c r="J230" i="7"/>
  <c r="N18" i="7" s="1"/>
  <c r="J282" i="7"/>
  <c r="O19" i="7" s="1"/>
  <c r="J181" i="7"/>
  <c r="M20" i="7" s="1"/>
  <c r="J179" i="7"/>
  <c r="M18" i="7" s="1"/>
  <c r="J180" i="7"/>
  <c r="M19" i="7" s="1"/>
  <c r="J224" i="7"/>
  <c r="N12" i="7" s="1"/>
  <c r="J283" i="7"/>
  <c r="O20" i="7" s="1"/>
  <c r="O21" i="7"/>
  <c r="D62" i="13"/>
  <c r="D64" i="13" s="1"/>
  <c r="J13" i="13" s="1"/>
  <c r="J274" i="7"/>
  <c r="O11" i="7" s="1"/>
  <c r="J171" i="7"/>
  <c r="M10" i="7" s="1"/>
  <c r="J173" i="7"/>
  <c r="M12" i="7" s="1"/>
  <c r="J222" i="7"/>
  <c r="N10" i="7" s="1"/>
  <c r="G28" i="9"/>
  <c r="D37" i="12" s="1"/>
  <c r="H11" i="5"/>
  <c r="E27" i="5"/>
  <c r="F27" i="5"/>
  <c r="D256" i="13"/>
  <c r="D258" i="13" s="1"/>
  <c r="J192" i="13"/>
  <c r="K7" i="13" s="1"/>
  <c r="K9" i="13" s="1"/>
  <c r="G26" i="12" s="1"/>
  <c r="D192" i="13"/>
  <c r="D194" i="13" s="1"/>
  <c r="J231" i="7"/>
  <c r="N19" i="7" s="1"/>
  <c r="J275" i="7"/>
  <c r="O12" i="7" s="1"/>
  <c r="J232" i="7"/>
  <c r="N20" i="7" s="1"/>
  <c r="J276" i="7"/>
  <c r="O13" i="7" s="1"/>
  <c r="D130" i="13"/>
  <c r="J130" i="13"/>
  <c r="J225" i="7"/>
  <c r="N13" i="7" s="1"/>
  <c r="J243" i="7"/>
  <c r="N21" i="7"/>
  <c r="J223" i="7"/>
  <c r="N11" i="7" s="1"/>
  <c r="J174" i="7"/>
  <c r="M13" i="7" s="1"/>
  <c r="J294" i="7"/>
  <c r="J221" i="7"/>
  <c r="J293" i="7"/>
  <c r="J172" i="7"/>
  <c r="M11" i="7" s="1"/>
  <c r="J192" i="7"/>
  <c r="J193" i="7" s="1"/>
  <c r="J242" i="7"/>
  <c r="J273" i="7"/>
  <c r="J272" i="7"/>
  <c r="J170" i="7"/>
  <c r="F155" i="7"/>
  <c r="F154" i="7"/>
  <c r="J131" i="7" s="1"/>
  <c r="F153" i="7"/>
  <c r="F152" i="7"/>
  <c r="F151" i="7"/>
  <c r="F150" i="7"/>
  <c r="F149" i="7"/>
  <c r="F148" i="7"/>
  <c r="G144" i="7"/>
  <c r="G143" i="7"/>
  <c r="G142" i="7"/>
  <c r="G140" i="7"/>
  <c r="G139" i="7"/>
  <c r="G138" i="7"/>
  <c r="G136" i="7"/>
  <c r="G135" i="7"/>
  <c r="G134" i="7"/>
  <c r="G133" i="7"/>
  <c r="G132" i="7"/>
  <c r="G131" i="7"/>
  <c r="G129" i="7"/>
  <c r="G128" i="7"/>
  <c r="G127" i="7"/>
  <c r="G125" i="7"/>
  <c r="G124" i="7"/>
  <c r="G123" i="7"/>
  <c r="G122" i="7"/>
  <c r="G121" i="7"/>
  <c r="G120" i="7"/>
  <c r="G119" i="7"/>
  <c r="F104" i="7"/>
  <c r="F103" i="7"/>
  <c r="F102" i="7"/>
  <c r="F101" i="7"/>
  <c r="F100" i="7"/>
  <c r="F99" i="7"/>
  <c r="F98" i="7"/>
  <c r="F97" i="7"/>
  <c r="G93" i="7"/>
  <c r="G92" i="7"/>
  <c r="G91" i="7"/>
  <c r="G89" i="7"/>
  <c r="G88" i="7"/>
  <c r="G87" i="7"/>
  <c r="G85" i="7"/>
  <c r="G84" i="7"/>
  <c r="G83" i="7"/>
  <c r="G82" i="7"/>
  <c r="G81" i="7"/>
  <c r="G80" i="7"/>
  <c r="G78" i="7"/>
  <c r="G77" i="7"/>
  <c r="G76" i="7"/>
  <c r="G74" i="7"/>
  <c r="G73" i="7"/>
  <c r="G72" i="7"/>
  <c r="G71" i="7"/>
  <c r="G70" i="7"/>
  <c r="G69" i="7"/>
  <c r="G68" i="7"/>
  <c r="B26" i="9"/>
  <c r="J296" i="18" l="1"/>
  <c r="J195" i="18"/>
  <c r="K25" i="18"/>
  <c r="J25" i="18"/>
  <c r="J295" i="7"/>
  <c r="J297" i="7" s="1"/>
  <c r="J244" i="7"/>
  <c r="J246" i="7" s="1"/>
  <c r="J80" i="7"/>
  <c r="K21" i="7" s="1"/>
  <c r="I13" i="13"/>
  <c r="J7" i="13"/>
  <c r="J9" i="13" s="1"/>
  <c r="F26" i="12" s="1"/>
  <c r="Q14" i="18"/>
  <c r="Q30" i="18" s="1"/>
  <c r="R30" i="18" s="1"/>
  <c r="J245" i="18"/>
  <c r="N31" i="18"/>
  <c r="E39" i="12" s="1"/>
  <c r="M31" i="18"/>
  <c r="F39" i="12" s="1"/>
  <c r="N23" i="18"/>
  <c r="N25" i="18" s="1"/>
  <c r="N16" i="18"/>
  <c r="J236" i="18"/>
  <c r="J238" i="18" s="1"/>
  <c r="J287" i="18"/>
  <c r="J289" i="18" s="1"/>
  <c r="J85" i="18"/>
  <c r="J134" i="18"/>
  <c r="J136" i="18" s="1"/>
  <c r="J279" i="18"/>
  <c r="J126" i="18"/>
  <c r="J92" i="18"/>
  <c r="L23" i="18"/>
  <c r="L25" i="18" s="1"/>
  <c r="M16" i="18"/>
  <c r="M23" i="18"/>
  <c r="M26" i="18" s="1"/>
  <c r="L16" i="18"/>
  <c r="J177" i="18"/>
  <c r="J185" i="18"/>
  <c r="J187" i="18" s="1"/>
  <c r="O15" i="18"/>
  <c r="Q9" i="18"/>
  <c r="N31" i="16"/>
  <c r="M31" i="16"/>
  <c r="J76" i="16"/>
  <c r="K16" i="16"/>
  <c r="N14" i="16"/>
  <c r="J199" i="16"/>
  <c r="J201" i="16" s="1"/>
  <c r="J191" i="16"/>
  <c r="B50" i="16"/>
  <c r="J166" i="16"/>
  <c r="M14" i="16"/>
  <c r="J149" i="16"/>
  <c r="J157" i="16"/>
  <c r="J159" i="16" s="1"/>
  <c r="J244" i="16"/>
  <c r="O16" i="16"/>
  <c r="Q14" i="16"/>
  <c r="Q30" i="16" s="1"/>
  <c r="R30" i="16" s="1"/>
  <c r="O23" i="16"/>
  <c r="O25" i="16" s="1"/>
  <c r="J26" i="16"/>
  <c r="K23" i="16"/>
  <c r="K25" i="16" s="1"/>
  <c r="J118" i="16"/>
  <c r="L16" i="16"/>
  <c r="L23" i="16"/>
  <c r="L25" i="16" s="1"/>
  <c r="J183" i="7"/>
  <c r="J78" i="7"/>
  <c r="K19" i="7" s="1"/>
  <c r="J79" i="7"/>
  <c r="K20" i="7" s="1"/>
  <c r="J130" i="7"/>
  <c r="L20" i="7" s="1"/>
  <c r="J68" i="7"/>
  <c r="K9" i="7" s="1"/>
  <c r="J285" i="7"/>
  <c r="J69" i="7"/>
  <c r="J89" i="7"/>
  <c r="L11" i="13"/>
  <c r="M14" i="7"/>
  <c r="J128" i="7"/>
  <c r="L18" i="7" s="1"/>
  <c r="J120" i="7"/>
  <c r="L10" i="7" s="1"/>
  <c r="J77" i="7"/>
  <c r="K18" i="7" s="1"/>
  <c r="J119" i="7"/>
  <c r="L9" i="7" s="1"/>
  <c r="L15" i="7" s="1"/>
  <c r="J123" i="7"/>
  <c r="L13" i="7" s="1"/>
  <c r="N14" i="7"/>
  <c r="F30" i="9"/>
  <c r="E30" i="9"/>
  <c r="J194" i="13"/>
  <c r="L7" i="13"/>
  <c r="L9" i="13" s="1"/>
  <c r="H26" i="12" s="1"/>
  <c r="J234" i="7"/>
  <c r="J71" i="7"/>
  <c r="K12" i="7" s="1"/>
  <c r="J175" i="7"/>
  <c r="J72" i="7"/>
  <c r="K13" i="7" s="1"/>
  <c r="J195" i="7"/>
  <c r="J70" i="7"/>
  <c r="J227" i="7"/>
  <c r="N9" i="7"/>
  <c r="N15" i="7" s="1"/>
  <c r="J226" i="7"/>
  <c r="L21" i="7"/>
  <c r="J176" i="7"/>
  <c r="M9" i="7"/>
  <c r="M15" i="7" s="1"/>
  <c r="J122" i="7"/>
  <c r="L12" i="7" s="1"/>
  <c r="J278" i="7"/>
  <c r="O9" i="7"/>
  <c r="O15" i="7" s="1"/>
  <c r="J277" i="7"/>
  <c r="O10" i="7"/>
  <c r="O14" i="7" s="1"/>
  <c r="J140" i="7"/>
  <c r="J141" i="7"/>
  <c r="J129" i="7"/>
  <c r="L19" i="7" s="1"/>
  <c r="J90" i="7"/>
  <c r="J121" i="7"/>
  <c r="J188" i="18" l="1"/>
  <c r="M25" i="18"/>
  <c r="L26" i="18"/>
  <c r="L14" i="7"/>
  <c r="L16" i="7"/>
  <c r="J91" i="7"/>
  <c r="J93" i="7" s="1"/>
  <c r="J290" i="18"/>
  <c r="N26" i="18"/>
  <c r="J239" i="18"/>
  <c r="Q15" i="18"/>
  <c r="J137" i="18"/>
  <c r="O16" i="18"/>
  <c r="Q16" i="18" s="1"/>
  <c r="Q31" i="18" s="1"/>
  <c r="R31" i="18" s="1"/>
  <c r="O23" i="18"/>
  <c r="O25" i="18" s="1"/>
  <c r="C38" i="12" s="1"/>
  <c r="N30" i="16"/>
  <c r="M30" i="16"/>
  <c r="Q16" i="16"/>
  <c r="Q31" i="16" s="1"/>
  <c r="R31" i="16" s="1"/>
  <c r="O26" i="16"/>
  <c r="M23" i="16"/>
  <c r="M25" i="16" s="1"/>
  <c r="K26" i="16"/>
  <c r="L26" i="16"/>
  <c r="J160" i="16"/>
  <c r="M16" i="16"/>
  <c r="M26" i="16" s="1"/>
  <c r="J202" i="16"/>
  <c r="N16" i="16"/>
  <c r="N23" i="16"/>
  <c r="N25" i="16" s="1"/>
  <c r="J142" i="7"/>
  <c r="J144" i="7" s="1"/>
  <c r="K15" i="7"/>
  <c r="J296" i="7"/>
  <c r="J177" i="7"/>
  <c r="J81" i="7"/>
  <c r="K10" i="7"/>
  <c r="J73" i="7"/>
  <c r="N16" i="7"/>
  <c r="M16" i="7"/>
  <c r="J185" i="7"/>
  <c r="J194" i="7"/>
  <c r="K11" i="7"/>
  <c r="O16" i="7"/>
  <c r="J287" i="7"/>
  <c r="J245" i="7"/>
  <c r="J236" i="7"/>
  <c r="J228" i="7"/>
  <c r="J125" i="7"/>
  <c r="J74" i="7"/>
  <c r="J279" i="7"/>
  <c r="J124" i="7"/>
  <c r="L11" i="7"/>
  <c r="J132" i="7"/>
  <c r="O27" i="18" l="1"/>
  <c r="D38" i="12" s="1"/>
  <c r="H38" i="12" s="1"/>
  <c r="J92" i="7"/>
  <c r="O26" i="18"/>
  <c r="O27" i="16"/>
  <c r="N26" i="16"/>
  <c r="O28" i="16" s="1"/>
  <c r="J289" i="7"/>
  <c r="J290" i="7"/>
  <c r="J238" i="7"/>
  <c r="J239" i="7"/>
  <c r="J187" i="7"/>
  <c r="J188" i="7"/>
  <c r="J143" i="7"/>
  <c r="K14" i="7"/>
  <c r="J75" i="7"/>
  <c r="G38" i="12"/>
  <c r="J83" i="7"/>
  <c r="J126" i="7"/>
  <c r="J134" i="7"/>
  <c r="J136" i="7" s="1"/>
  <c r="C65" i="2"/>
  <c r="E31" i="12"/>
  <c r="H30" i="12"/>
  <c r="O28" i="18" l="1"/>
  <c r="D39" i="12" s="1"/>
  <c r="H39" i="12" s="1"/>
  <c r="C39" i="12"/>
  <c r="G39" i="12" s="1"/>
  <c r="J85" i="7"/>
  <c r="J86" i="7"/>
  <c r="J137" i="7"/>
  <c r="K16" i="7"/>
  <c r="F31" i="12" l="1"/>
  <c r="G31" i="12"/>
  <c r="H31" i="12"/>
  <c r="D31" i="12"/>
  <c r="E30" i="12"/>
  <c r="F30" i="12"/>
  <c r="G30" i="12"/>
  <c r="D30" i="12"/>
  <c r="C30" i="12"/>
  <c r="C4" i="11"/>
  <c r="C31" i="12"/>
  <c r="B30" i="2"/>
  <c r="B31" i="2" s="1"/>
  <c r="C25" i="12" s="1"/>
  <c r="D30" i="2"/>
  <c r="G13" i="5"/>
  <c r="E40" i="12" s="1"/>
  <c r="C66" i="2"/>
  <c r="G65" i="2"/>
  <c r="F65" i="2"/>
  <c r="F66" i="2" s="1"/>
  <c r="E65" i="2"/>
  <c r="E66" i="2" s="1"/>
  <c r="B65" i="2"/>
  <c r="B10" i="9"/>
  <c r="C27" i="12" s="1"/>
  <c r="H27" i="12"/>
  <c r="G27" i="12"/>
  <c r="F27" i="12"/>
  <c r="E27" i="12"/>
  <c r="D27" i="12"/>
  <c r="K2" i="11" l="1"/>
  <c r="K1" i="11"/>
  <c r="F14" i="9"/>
  <c r="E37" i="12" s="1"/>
  <c r="G66" i="2"/>
  <c r="G68" i="2" s="1"/>
  <c r="D35" i="12" s="1"/>
  <c r="E14" i="9"/>
  <c r="F37" i="12" s="1"/>
  <c r="G13" i="11" l="1"/>
  <c r="F41" i="12" s="1"/>
  <c r="F26" i="11"/>
  <c r="H13" i="11"/>
  <c r="E41" i="12" s="1"/>
  <c r="G26" i="11"/>
  <c r="H37" i="12"/>
  <c r="G37" i="12"/>
  <c r="C35" i="12"/>
  <c r="O23" i="7"/>
  <c r="O26" i="7" s="1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73" i="6"/>
  <c r="E30" i="2"/>
  <c r="F30" i="2"/>
  <c r="G30" i="2"/>
  <c r="H30" i="2"/>
  <c r="H41" i="12" l="1"/>
  <c r="G41" i="12"/>
  <c r="F45" i="7"/>
  <c r="F44" i="7"/>
  <c r="F43" i="7"/>
  <c r="F42" i="7"/>
  <c r="F41" i="7"/>
  <c r="F40" i="7"/>
  <c r="F39" i="7"/>
  <c r="F38" i="7"/>
  <c r="G34" i="7"/>
  <c r="G33" i="7"/>
  <c r="G32" i="7"/>
  <c r="G30" i="7"/>
  <c r="G29" i="7"/>
  <c r="G28" i="7"/>
  <c r="G26" i="7"/>
  <c r="G25" i="7"/>
  <c r="G24" i="7"/>
  <c r="G23" i="7"/>
  <c r="G22" i="7"/>
  <c r="G21" i="7"/>
  <c r="G19" i="7"/>
  <c r="G18" i="7"/>
  <c r="G17" i="7"/>
  <c r="G15" i="7"/>
  <c r="G14" i="7"/>
  <c r="G13" i="7"/>
  <c r="G12" i="7"/>
  <c r="G11" i="7"/>
  <c r="G10" i="7"/>
  <c r="G9" i="7"/>
  <c r="C256" i="6"/>
  <c r="D256" i="6"/>
  <c r="I192" i="6"/>
  <c r="C192" i="6"/>
  <c r="D192" i="6"/>
  <c r="I128" i="6"/>
  <c r="C128" i="6"/>
  <c r="C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0" i="6"/>
  <c r="D9" i="6"/>
  <c r="D8" i="6"/>
  <c r="D7" i="6"/>
  <c r="J21" i="7" l="1"/>
  <c r="Q21" i="7" s="1"/>
  <c r="B56" i="7"/>
  <c r="D194" i="6"/>
  <c r="J7" i="6"/>
  <c r="J9" i="6" s="1"/>
  <c r="D258" i="6"/>
  <c r="L7" i="6"/>
  <c r="L9" i="6" s="1"/>
  <c r="C36" i="12" s="1"/>
  <c r="J19" i="7"/>
  <c r="Q19" i="7" s="1"/>
  <c r="J18" i="7"/>
  <c r="Q18" i="7" s="1"/>
  <c r="J20" i="7"/>
  <c r="Q20" i="7" s="1"/>
  <c r="J11" i="7"/>
  <c r="Q11" i="7" s="1"/>
  <c r="J13" i="7"/>
  <c r="Q13" i="7" s="1"/>
  <c r="J12" i="7"/>
  <c r="Q12" i="7" s="1"/>
  <c r="J9" i="7"/>
  <c r="Q9" i="7" s="1"/>
  <c r="B57" i="7"/>
  <c r="J10" i="7"/>
  <c r="Q10" i="7" s="1"/>
  <c r="D128" i="6"/>
  <c r="D62" i="6"/>
  <c r="D64" i="6" s="1"/>
  <c r="J128" i="6"/>
  <c r="J192" i="6"/>
  <c r="K23" i="7"/>
  <c r="K26" i="7" s="1"/>
  <c r="L23" i="7"/>
  <c r="M23" i="7"/>
  <c r="N23" i="7"/>
  <c r="N26" i="7" s="1"/>
  <c r="O25" i="7"/>
  <c r="H28" i="12" s="1"/>
  <c r="J13" i="6" l="1"/>
  <c r="E36" i="12" s="1"/>
  <c r="C26" i="12"/>
  <c r="M25" i="7"/>
  <c r="F28" i="12" s="1"/>
  <c r="M26" i="7"/>
  <c r="L25" i="7"/>
  <c r="E28" i="12" s="1"/>
  <c r="L26" i="7"/>
  <c r="E29" i="12" s="1"/>
  <c r="B58" i="7"/>
  <c r="B60" i="7" s="1"/>
  <c r="K25" i="7"/>
  <c r="D28" i="12" s="1"/>
  <c r="D29" i="12"/>
  <c r="D130" i="6"/>
  <c r="H7" i="6"/>
  <c r="H9" i="6" s="1"/>
  <c r="J194" i="6"/>
  <c r="K7" i="6"/>
  <c r="K9" i="6" s="1"/>
  <c r="L11" i="6" s="1"/>
  <c r="D36" i="12" s="1"/>
  <c r="J130" i="6"/>
  <c r="I7" i="6"/>
  <c r="I9" i="6" s="1"/>
  <c r="J14" i="7"/>
  <c r="J15" i="7"/>
  <c r="Q15" i="7" s="1"/>
  <c r="N25" i="7"/>
  <c r="G29" i="12"/>
  <c r="I13" i="6"/>
  <c r="H29" i="12"/>
  <c r="B59" i="7" l="1"/>
  <c r="N30" i="7" s="1"/>
  <c r="O28" i="7"/>
  <c r="F29" i="12"/>
  <c r="O27" i="7"/>
  <c r="G28" i="12"/>
  <c r="F36" i="12"/>
  <c r="Q14" i="7"/>
  <c r="Q30" i="7" s="1"/>
  <c r="R30" i="7" s="1"/>
  <c r="J16" i="7"/>
  <c r="J23" i="7"/>
  <c r="J25" i="7" l="1"/>
  <c r="C28" i="12" s="1"/>
  <c r="J26" i="7"/>
  <c r="M30" i="7"/>
  <c r="C29" i="12"/>
  <c r="H36" i="12"/>
  <c r="G36" i="12"/>
  <c r="Q16" i="7"/>
  <c r="Q31" i="7" s="1"/>
  <c r="R31" i="7" s="1"/>
  <c r="M31" i="7"/>
  <c r="N31" i="7"/>
  <c r="F13" i="5" l="1"/>
  <c r="F40" i="12" l="1"/>
  <c r="B66" i="2"/>
  <c r="G40" i="12" l="1"/>
  <c r="H40" i="12"/>
  <c r="F31" i="2"/>
  <c r="F25" i="12" s="1"/>
  <c r="E31" i="2"/>
  <c r="D31" i="2"/>
  <c r="G31" i="2"/>
  <c r="G25" i="12" s="1"/>
  <c r="H31" i="2"/>
  <c r="H25" i="12" s="1"/>
  <c r="D25" i="12" l="1"/>
  <c r="E25" i="12"/>
  <c r="F34" i="2"/>
  <c r="F72" i="2" s="1"/>
  <c r="G34" i="2"/>
  <c r="E35" i="12" l="1"/>
  <c r="G72" i="2"/>
  <c r="F35" i="12"/>
  <c r="G35" i="12" l="1"/>
  <c r="H3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tc={26DC4A03-0C70-49DB-94CA-73CB9ED2BF11}</author>
    <author>tc={F01DA54E-8185-42C0-9A1A-8974AEBE71B0}</author>
    <author>tc={3A6259C3-8E8D-4FF8-A4AF-1A1C7D81BFC1}</author>
  </authors>
  <commentList>
    <comment ref="B29" authorId="0" shapeId="0" xr:uid="{26DC4A03-0C70-49DB-94CA-73CB9ED2BF1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Intégration des surfaces dérobées à hauteur de 50%</t>
      </text>
    </comment>
    <comment ref="D29" authorId="1" shapeId="0" xr:uid="{F01DA54E-8185-42C0-9A1A-8974AEBE71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Intégration des surfaces dérobées à hauteur de 50%</t>
      </text>
    </comment>
    <comment ref="B30" authorId="2" shapeId="0" xr:uid="{3A6259C3-8E8D-4FF8-A4AF-1A1C7D81BFC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Intégration des surfaces dérobées à hauteur de 50%</t>
      </text>
    </comment>
  </commentList>
</comments>
</file>

<file path=xl/sharedStrings.xml><?xml version="1.0" encoding="utf-8"?>
<sst xmlns="http://schemas.openxmlformats.org/spreadsheetml/2006/main" count="2279" uniqueCount="246">
  <si>
    <t>Nom Prénom - nom exploitation</t>
  </si>
  <si>
    <t>N° PACAGE</t>
  </si>
  <si>
    <t>Nom Prénom</t>
  </si>
  <si>
    <t>Téléphone</t>
  </si>
  <si>
    <t xml:space="preserve">Mail </t>
  </si>
  <si>
    <t>Adresse</t>
  </si>
  <si>
    <t>Commune</t>
  </si>
  <si>
    <t>Date du diagnostic initial</t>
  </si>
  <si>
    <t>MAEC forfaitaire Autonomie protéique</t>
  </si>
  <si>
    <t>DEMANDE D'AIDE</t>
  </si>
  <si>
    <t>Indicateurs de références et simulations</t>
  </si>
  <si>
    <t>Simulation Année 3</t>
  </si>
  <si>
    <t>Simulation Année 4</t>
  </si>
  <si>
    <t>Simulation Année 5</t>
  </si>
  <si>
    <t>Indicateur (unité)</t>
  </si>
  <si>
    <t>SIPROT/SFP (%)</t>
  </si>
  <si>
    <t>Ares pâturés/UGB (ares)</t>
  </si>
  <si>
    <t>Concentrés autoproduits/Total des concentrés consommés (%)</t>
  </si>
  <si>
    <t>MAT bateau/UGB (kg)</t>
  </si>
  <si>
    <t>SIPROT/SFP = +10 pts</t>
  </si>
  <si>
    <t>Simulation - application du plan d'action</t>
  </si>
  <si>
    <t>SAU totale (ha)</t>
  </si>
  <si>
    <t>En hectares</t>
  </si>
  <si>
    <t>Campagne culturale/Année XX = référence</t>
  </si>
  <si>
    <t>Année d'engagement 1</t>
  </si>
  <si>
    <t>Année d'engagement 2</t>
  </si>
  <si>
    <t>Année d'engagement 3</t>
  </si>
  <si>
    <t>Année d'engagement 4</t>
  </si>
  <si>
    <t>Année d'engagement 5</t>
  </si>
  <si>
    <t>1.1 Céréales et pseudo-céréales : 002 - récolte plante entière</t>
  </si>
  <si>
    <t>1.1 Céréales et pseudo-céréales (Maïs) : 002 - récolte ensilage</t>
  </si>
  <si>
    <t>1.1 Céréales et pseudo-céréales : 003 - récolte en vert</t>
  </si>
  <si>
    <t>1.2 Oléagineux : 002 - récolte plante entière</t>
  </si>
  <si>
    <t>1.2 Oléagineux : 002 - récolte ensilage ou récolte en vert</t>
  </si>
  <si>
    <t>1.3 Légumineuses à graines et fourragères : 002 - récolte plante entière</t>
  </si>
  <si>
    <t>1.3 Légumineuses à graines et fourragères : code LUZ - 002 Autres variétés</t>
  </si>
  <si>
    <t>1.4 Cultures associées : mélange multi-espèces avec légumineuses fourragères prépondérantes MLC</t>
  </si>
  <si>
    <t>1.4 Cultures associées : mélange multi-espèces sans prédominance de légumineuses CPL : 002 - récolte plante entière</t>
  </si>
  <si>
    <t>1.5 Surfaces herbacées temporaires : mélange de légumineuses prépondérantes (code MLG)</t>
  </si>
  <si>
    <t>1.8 Légumes et fruits : précision "Fourrager" ou "Fourragère"</t>
  </si>
  <si>
    <t>SIPROT (hectares) avec dérobées (coeff. 0,5)</t>
  </si>
  <si>
    <t>SFP (hectares) (avec dérobée (coeff. 0,5)</t>
  </si>
  <si>
    <t>SIPROT/SFP de référence</t>
  </si>
  <si>
    <t>Seuil à 70 % d'atteinte du résultat</t>
  </si>
  <si>
    <t>Suivi - réalisation du projet</t>
  </si>
  <si>
    <t>Moyenne A3-A5</t>
  </si>
  <si>
    <t>Enregistrement des pratiques mises en place</t>
  </si>
  <si>
    <t>1.1 Céréales et pseudo-céréales : 002 - récolte ensilage</t>
  </si>
  <si>
    <t>SIPROT (hectares)</t>
  </si>
  <si>
    <t>SFP (hectares)</t>
  </si>
  <si>
    <t>Ares pâturés/UGB = +15 %</t>
  </si>
  <si>
    <t>Commentaire éventuel :</t>
  </si>
  <si>
    <t>Nom/numéro de la parcelle</t>
  </si>
  <si>
    <t>Période de pâturage</t>
  </si>
  <si>
    <t>Surface de la parcelle (hectares)</t>
  </si>
  <si>
    <t>Surface de la parcelle (ares)</t>
  </si>
  <si>
    <t>Type(s) d'UGB ayant pâturé sur la parcelle</t>
  </si>
  <si>
    <t>Ares pâturés</t>
  </si>
  <si>
    <t>UGB</t>
  </si>
  <si>
    <t>Ares pâturés/UGB</t>
  </si>
  <si>
    <t>Total surfaces pâturées</t>
  </si>
  <si>
    <t>Nombre d'UGB de l'exploitation</t>
  </si>
  <si>
    <t>Kg MAT totale</t>
  </si>
  <si>
    <t>Kg poids carcasse produit</t>
  </si>
  <si>
    <t>Année comptable XX = référence</t>
  </si>
  <si>
    <t>Concentrés autoproduits</t>
  </si>
  <si>
    <t>Détail / Nom de la culture</t>
  </si>
  <si>
    <t>Céréales pures</t>
  </si>
  <si>
    <t>Rappels année de référence</t>
  </si>
  <si>
    <t>Progression A5 Vs Aref</t>
  </si>
  <si>
    <t>colonne Q à garder ?</t>
  </si>
  <si>
    <t>Oléagineux - Tourteaux autoproduits</t>
  </si>
  <si>
    <t>Légumineuses pures</t>
  </si>
  <si>
    <t>Méteil à moins de 50% de protéagineux (base dose de semis)</t>
  </si>
  <si>
    <t>Oléagineux - Tourteaux autoproduits ou produits à façon (graines autoproduites)</t>
  </si>
  <si>
    <t>Méteil à plus de 50% de protéagineux (base dose de semis)</t>
  </si>
  <si>
    <t>Protéagineux pur ou méteil à 50% de protéagineux (base dose de semis) : Concentrés autoproduits</t>
  </si>
  <si>
    <t>Céréale pure ou mélange inférieur à 50% de protéagineux (base dose de semis) : Concentrés autoproduits</t>
  </si>
  <si>
    <t>Concentrés achetés</t>
  </si>
  <si>
    <t>Céréales</t>
  </si>
  <si>
    <t>Légumineuses</t>
  </si>
  <si>
    <t>Tourteaux</t>
  </si>
  <si>
    <t>Aliments complets</t>
  </si>
  <si>
    <t>Méteil moissonné à moins de 50% de protéagineux (base dose de semis)</t>
  </si>
  <si>
    <t>Concentrés autoproduits/Total des concentrés consommés si protéagineux pur ou si méteil à 50% de protéagineux</t>
  </si>
  <si>
    <t xml:space="preserve">Concentrés autoproduits/Total des concentrés consommés </t>
  </si>
  <si>
    <t>Méteil moissonné à plus de 50% de protéagineux (base dose de semis)</t>
  </si>
  <si>
    <t>3A</t>
  </si>
  <si>
    <t>Oui</t>
  </si>
  <si>
    <t>Campagne culturale XX = référence</t>
  </si>
  <si>
    <t>3B</t>
  </si>
  <si>
    <t>Type/Nom (ex. soja, triticale, maïs)</t>
  </si>
  <si>
    <t>Total concentrés achetés consommés</t>
  </si>
  <si>
    <t xml:space="preserve">Concentrés autoproduits en protéagineux pur ou méteil à 50% de protéagineux (base dose de semis) </t>
  </si>
  <si>
    <t>Concentrés autoproduits en céréale pure ou mélange inférieur à 50% de protéagineux (base dose de semis)</t>
  </si>
  <si>
    <t>Concentrés autoproduits en protéagineux pur ou méteil à 50% de protéagineux (base dose de semis) /Total des concentrés consommés</t>
  </si>
  <si>
    <t>Concentrés autoproduits/Total des concentrés consommés</t>
  </si>
  <si>
    <t>MAT bateau/UGB : - 10 %</t>
  </si>
  <si>
    <t>Quantité de MAT bateau (en kg)</t>
  </si>
  <si>
    <t>Nombre d'UGB</t>
  </si>
  <si>
    <t>MAT bateau / UGB</t>
  </si>
  <si>
    <t>Filière levier 4</t>
  </si>
  <si>
    <t>Choix mesure</t>
  </si>
  <si>
    <t>Non</t>
  </si>
  <si>
    <t>Total des concentrés achetés</t>
  </si>
  <si>
    <t>Année comptable :</t>
  </si>
  <si>
    <t>Total concentrés autoproduits</t>
  </si>
  <si>
    <t>Critère</t>
  </si>
  <si>
    <t>Ratio inférieur ou égal à :</t>
  </si>
  <si>
    <t>Objectif attendu en année 5 - Ratio supérieur ou égal à :</t>
  </si>
  <si>
    <t>Ratio supérieur ou égal à :</t>
  </si>
  <si>
    <t>Bloc 1 : Accroître de 10 points le ratio  "surfaces fourragères d’intérêt protéique /surface fourragère principale"</t>
  </si>
  <si>
    <t>Bloc 2a : Améliorer de 15 % les pratiques de pâturage</t>
  </si>
  <si>
    <t>Bloc 2b : Améliorer de 5% l'efficacité protéique (monogastriques)</t>
  </si>
  <si>
    <t>Blocs 3 et 3 bis : Augmenter de 10 à 20 points le ratio "concentrés autoproduits / concentrés consommés"</t>
  </si>
  <si>
    <t>Date du diagnostic final</t>
  </si>
  <si>
    <t xml:space="preserve">Nom et fonction : </t>
  </si>
  <si>
    <t xml:space="preserve">Nom de la struture : </t>
  </si>
  <si>
    <t xml:space="preserve">Date, lieu, signature : </t>
  </si>
  <si>
    <t xml:space="preserve">Pour le diagnostic initial : </t>
  </si>
  <si>
    <t xml:space="preserve">
Je soussigné(e), [ prénom et nom], en ma qualité de [fonction] de [nom de la structure conseil], certifie sur l'honneur que toutes les informations fournies dans ce document intégrant plusieurs formulaires sont exactes et complètes.</t>
  </si>
  <si>
    <t>Structure Conseil</t>
  </si>
  <si>
    <t>Objectif de résultat 
Année 5</t>
  </si>
  <si>
    <t xml:space="preserve">Simulation 
Année 1 </t>
  </si>
  <si>
    <t>Référence
Diagostic initial</t>
  </si>
  <si>
    <t>Blocs évalués pendant le diagnostic initial</t>
  </si>
  <si>
    <t>Simulation 
Année 2</t>
  </si>
  <si>
    <t>Résultat Année 5 Diagnostic final</t>
  </si>
  <si>
    <t>Baisse de 5% du ratio "Kg Matière Azotée Totale / 100 Kg de viande carcasse produits"</t>
  </si>
  <si>
    <t>Kg Matière Azotée Totale / 100 Kg de viande carcasse produits</t>
  </si>
  <si>
    <t>Kg Matières Azotée Totale / 100 Kg de viande carcasse produits</t>
  </si>
  <si>
    <t>Suivi - Réalisation du projet</t>
  </si>
  <si>
    <t>A1</t>
  </si>
  <si>
    <t>A2</t>
  </si>
  <si>
    <t>A3</t>
  </si>
  <si>
    <t>A4</t>
  </si>
  <si>
    <t>A5</t>
  </si>
  <si>
    <t>Ref.</t>
  </si>
  <si>
    <t>REF.</t>
  </si>
  <si>
    <t>Atteinte du résultat attendu en A5</t>
  </si>
  <si>
    <t>Atteinte du résultat attendu en moyenne "A3-A5"</t>
  </si>
  <si>
    <t xml:space="preserve">Bloc 4b : Aliments Composés - Réduire la dépendance aux protéines "bateau" : 
si ruminants : - 10% , si monogastriques :- 5% </t>
  </si>
  <si>
    <t>kg MAT/100 kg viande carcasse produits</t>
  </si>
  <si>
    <t>Objectif de résultat année 5</t>
  </si>
  <si>
    <r>
      <t>1.5 Prairie temporaire (code PTR) : part de légumineuses inférieure à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25 %</t>
    </r>
    <r>
      <rPr>
        <sz val="11"/>
        <color theme="1"/>
        <rFont val="Calibri"/>
        <family val="2"/>
        <scheme val="minor"/>
      </rPr>
      <t xml:space="preserve"> (base dose de semis)</t>
    </r>
  </si>
  <si>
    <r>
      <t>1.5 Prairie temporaire (code PTR) : part de légumineuses supérieure à</t>
    </r>
    <r>
      <rPr>
        <b/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25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%</t>
    </r>
    <r>
      <rPr>
        <sz val="11"/>
        <color theme="1"/>
        <rFont val="Calibri"/>
        <family val="2"/>
        <scheme val="minor"/>
      </rPr>
      <t xml:space="preserve"> (base dose de semis)</t>
    </r>
  </si>
  <si>
    <r>
      <t>1.5 Prairie temporaire (code PTR) : part de légumineuses supérieure à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25 %</t>
    </r>
    <r>
      <rPr>
        <sz val="11"/>
        <color theme="1"/>
        <rFont val="Calibri"/>
        <family val="2"/>
        <scheme val="minor"/>
      </rPr>
      <t xml:space="preserve"> (base dose de semis)</t>
    </r>
  </si>
  <si>
    <r>
      <t>1.5 Prairie temporaire (code PTR) : part de légumineuses inférieure à</t>
    </r>
    <r>
      <rPr>
        <b/>
        <sz val="14"/>
        <rFont val="Calibri"/>
        <family val="2"/>
        <scheme val="minor"/>
      </rPr>
      <t xml:space="preserve"> 25 %</t>
    </r>
    <r>
      <rPr>
        <sz val="11"/>
        <color theme="1"/>
        <rFont val="Calibri"/>
        <family val="2"/>
        <scheme val="minor"/>
      </rPr>
      <t xml:space="preserve"> (base dose de semis)</t>
    </r>
  </si>
  <si>
    <t xml:space="preserve">Valeur seuil </t>
  </si>
  <si>
    <t>Valeur seuil</t>
  </si>
  <si>
    <t>Objectif de résultat  année 5</t>
  </si>
  <si>
    <t>XXXX</t>
  </si>
  <si>
    <t>Simulation annuelle</t>
  </si>
  <si>
    <r>
      <t xml:space="preserve">Objectif de résultat année 5 - 
</t>
    </r>
    <r>
      <rPr>
        <b/>
        <sz val="12"/>
        <color theme="1"/>
        <rFont val="Calibri"/>
        <family val="2"/>
        <scheme val="minor"/>
      </rPr>
      <t>Ratio supérieur ou égal à :</t>
    </r>
  </si>
  <si>
    <t>Suivi annuel</t>
  </si>
  <si>
    <t>Suivi annuel - réalisation du projet</t>
  </si>
  <si>
    <t>Simulation du plan d'action</t>
  </si>
  <si>
    <r>
      <t>Je soussigné(e), [ prénom et nom], en ma qualité de [fonction] de [</t>
    </r>
    <r>
      <rPr>
        <b/>
        <sz val="11"/>
        <color theme="1"/>
        <rFont val="Calibri"/>
        <family val="2"/>
        <scheme val="minor"/>
      </rPr>
      <t>nom de la structure conseil</t>
    </r>
    <r>
      <rPr>
        <sz val="11"/>
        <color theme="1"/>
        <rFont val="Calibri"/>
        <family val="2"/>
        <scheme val="minor"/>
      </rPr>
      <t xml:space="preserve">], </t>
    </r>
  </si>
  <si>
    <r>
      <t>Je soussigné(e), [ prénom et nom], en ma qualité de [fonction] de [</t>
    </r>
    <r>
      <rPr>
        <b/>
        <sz val="11"/>
        <color theme="1"/>
        <rFont val="Calibri"/>
        <family val="2"/>
        <scheme val="minor"/>
      </rPr>
      <t>nom de l'exploitation agricole</t>
    </r>
    <r>
      <rPr>
        <sz val="11"/>
        <color theme="1"/>
        <rFont val="Calibri"/>
        <family val="2"/>
        <scheme val="minor"/>
      </rPr>
      <t xml:space="preserve">], </t>
    </r>
  </si>
  <si>
    <t>Année comptable XXXX = référence</t>
  </si>
  <si>
    <t>RUMINANTS</t>
  </si>
  <si>
    <t>MONOGASTRIQUES</t>
  </si>
  <si>
    <t>MAT bateau/UGB</t>
  </si>
  <si>
    <t xml:space="preserve">Pour le diagnostic final  : </t>
  </si>
  <si>
    <t xml:space="preserve">Pour le diagnostic initial  : </t>
  </si>
  <si>
    <t xml:space="preserve">Pour le diagnostic final et l'enregistrement des pratiques : </t>
  </si>
  <si>
    <t>applicable à partir du :</t>
  </si>
  <si>
    <t>Modèle version :</t>
  </si>
  <si>
    <t xml:space="preserve">
dispositif FEADER 70.27.02 Nouvelle-Aquitaine</t>
  </si>
  <si>
    <t>AAP 2025</t>
  </si>
  <si>
    <t>MAEC forfaitaire Transition des pratiques - AUTONOMIE PROTEIQUE</t>
  </si>
  <si>
    <r>
      <t xml:space="preserve">     </t>
    </r>
    <r>
      <rPr>
        <b/>
        <u/>
        <sz val="16"/>
        <rFont val="Calibri"/>
        <family val="2"/>
        <scheme val="minor"/>
      </rPr>
      <t>Tableur de calcul des indicateurs de résultats</t>
    </r>
    <r>
      <rPr>
        <b/>
        <sz val="16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-à remplir selon les indications précisées dans le guide annexé à l'Appel à Projets 2025
-à fournir avec la demande d'aide et à la demande de paiement du solde</t>
    </r>
  </si>
  <si>
    <r>
      <rPr>
        <b/>
        <sz val="14"/>
        <rFont val="Calibri"/>
        <family val="2"/>
        <scheme val="minor"/>
      </rPr>
      <t>Bloc 1 :</t>
    </r>
    <r>
      <rPr>
        <b/>
        <sz val="14"/>
        <color theme="1"/>
        <rFont val="Calibri"/>
        <family val="2"/>
        <scheme val="minor"/>
      </rPr>
      <t xml:space="preserve"> Accroître de 10 points le ratio "surfaces fourragères d’intérêt protéique / surface fourragère principale"</t>
    </r>
  </si>
  <si>
    <t>Bloc 4a : Aliments simples - Réduire la dépendance aux protéines "bateau"de 10%</t>
  </si>
  <si>
    <t>Evaluation de l'atteinte des objectifs de résultat</t>
  </si>
  <si>
    <r>
      <rPr>
        <b/>
        <sz val="14"/>
        <rFont val="Calibri"/>
        <family val="2"/>
        <scheme val="minor"/>
      </rPr>
      <t>Bloc 2a :</t>
    </r>
    <r>
      <rPr>
        <b/>
        <sz val="14"/>
        <color theme="1"/>
        <rFont val="Calibri"/>
        <family val="2"/>
        <scheme val="minor"/>
      </rPr>
      <t xml:space="preserve"> Améliorer de 15 % les pratiques de pâturage</t>
    </r>
  </si>
  <si>
    <r>
      <rPr>
        <b/>
        <sz val="14"/>
        <rFont val="Calibri"/>
        <family val="2"/>
        <scheme val="minor"/>
      </rPr>
      <t xml:space="preserve">Bloc 2b : </t>
    </r>
    <r>
      <rPr>
        <b/>
        <sz val="14"/>
        <color theme="1"/>
        <rFont val="Calibri"/>
        <family val="2"/>
        <scheme val="minor"/>
      </rPr>
      <t>Améliorer de 5% l'efficacité protéique (monogastriques)</t>
    </r>
  </si>
  <si>
    <r>
      <rPr>
        <b/>
        <sz val="14"/>
        <rFont val="Calibri"/>
        <family val="2"/>
        <scheme val="minor"/>
      </rPr>
      <t>Bloc 3</t>
    </r>
    <r>
      <rPr>
        <b/>
        <sz val="14"/>
        <color rgb="FFFF0000"/>
        <rFont val="Calibri"/>
        <family val="2"/>
        <scheme val="minor"/>
      </rPr>
      <t xml:space="preserve">  </t>
    </r>
    <r>
      <rPr>
        <b/>
        <sz val="14"/>
        <color theme="1"/>
        <rFont val="Calibri"/>
        <family val="2"/>
        <scheme val="minor"/>
      </rPr>
      <t>: Augmenter la production fermière de concentrés</t>
    </r>
  </si>
  <si>
    <r>
      <rPr>
        <b/>
        <sz val="14"/>
        <rFont val="Calibri"/>
        <family val="2"/>
        <scheme val="minor"/>
      </rPr>
      <t>Bloc 3  : Aug</t>
    </r>
    <r>
      <rPr>
        <b/>
        <sz val="14"/>
        <color theme="1"/>
        <rFont val="Calibri"/>
        <family val="2"/>
        <scheme val="minor"/>
      </rPr>
      <t>menter la production fermière de concentrés</t>
    </r>
  </si>
  <si>
    <r>
      <rPr>
        <b/>
        <sz val="14"/>
        <rFont val="Calibri"/>
        <family val="2"/>
        <scheme val="minor"/>
      </rPr>
      <t>Bloc 4a : Aliments simples -</t>
    </r>
    <r>
      <rPr>
        <b/>
        <sz val="14"/>
        <color theme="1"/>
        <rFont val="Calibri"/>
        <family val="2"/>
        <scheme val="minor"/>
      </rPr>
      <t xml:space="preserve"> Réduire la dépendance aux protéines "bateau"de 10%</t>
    </r>
  </si>
  <si>
    <t xml:space="preserve">Bloc 4b : Aliments Composés - Réduire la dépendance aux protéines "bateau" : 
si ruminants : - 10% ,
si monogastriques :- 5% </t>
  </si>
  <si>
    <r>
      <t xml:space="preserve">
Je soussigné(e), [ prénom et nom], en ma qualité de [fonction] de [</t>
    </r>
    <r>
      <rPr>
        <b/>
        <sz val="11"/>
        <color theme="1"/>
        <rFont val="Calibri"/>
        <family val="2"/>
        <scheme val="minor"/>
      </rPr>
      <t>nom de la structure conseil</t>
    </r>
    <r>
      <rPr>
        <sz val="11"/>
        <color theme="1"/>
        <rFont val="Calibri"/>
        <family val="2"/>
        <scheme val="minor"/>
      </rPr>
      <t>], certifie sur l'honneur que toutes les informations fournies dans ce tableur sont exactes et complètes.</t>
    </r>
  </si>
  <si>
    <t>certifie sur l'honneur que toutes les informations fournies dans ce tableur  sont exactes et complètes.</t>
  </si>
  <si>
    <r>
      <t xml:space="preserve">
Je soussigné(e), [ prénom et nom], en ma qualité de [fonction] de [</t>
    </r>
    <r>
      <rPr>
        <b/>
        <sz val="11"/>
        <color theme="1"/>
        <rFont val="Calibri"/>
        <family val="2"/>
        <scheme val="minor"/>
      </rPr>
      <t>nom de l'exploitation agricole</t>
    </r>
    <r>
      <rPr>
        <sz val="11"/>
        <color theme="1"/>
        <rFont val="Calibri"/>
        <family val="2"/>
        <scheme val="minor"/>
      </rPr>
      <t>], certifie sur l'honneur que toutes les informations fournies dans ce tableur sont exactes et complètes.</t>
    </r>
  </si>
  <si>
    <t>certifie sur l'honneur que toutes les informations fournies dans ce tableur sont exactes et complètes.</t>
  </si>
  <si>
    <t xml:space="preserve">Attestation sur l'honneur à remplir par la structure conseil 
Annexe 1 - Tableur MAEC Autonomie protéique
</t>
  </si>
  <si>
    <t>Attestation sur l'honneur à remplir 
par le représentant de l'exploitation agricole
Annexe 1 - Tableur MAEC Autonomie protéique</t>
  </si>
  <si>
    <t>Données sources : carnet de pâturage, dernière saison de pacage complète, UGB PAC (tous les UGB de l'exploitation sont pris en compte)</t>
  </si>
  <si>
    <t>Données sources : dernière déclaration PAC, factures de semis pour PTR avec part de légumineuses supérieure à 25%</t>
  </si>
  <si>
    <t>Données sources : dernier BTE ou GTE</t>
  </si>
  <si>
    <t>Production totale (tonnes)</t>
  </si>
  <si>
    <t>Stock début (tonnes)</t>
  </si>
  <si>
    <t>Stock fin (tonnes)</t>
  </si>
  <si>
    <t>Ventes (tonnes)</t>
  </si>
  <si>
    <t>Concentrés autoconsommés de référence (t)</t>
  </si>
  <si>
    <t>Quantité achetée (tonnes)</t>
  </si>
  <si>
    <t>Concentrés consommés (t)</t>
  </si>
  <si>
    <t>Ventes  (tonnes)</t>
  </si>
  <si>
    <t>Total des concentrés consommés (t)</t>
  </si>
  <si>
    <t>Concentrés autoconsommés (t)</t>
  </si>
  <si>
    <t>Données : dernière année comptable terminée, Grand Livre, sacs de semences et/ou factures indiquant leur composition, contrat mouture le cas échéant</t>
  </si>
  <si>
    <t>Données : dernière année comptable terminée, Grand Livre,sacs de semences et/ou factures indiquant leur composition, contrat mouture le cas échéant</t>
  </si>
  <si>
    <t>Concentrés auconsommés (t)</t>
  </si>
  <si>
    <t>Données sources : dernière année comptable terminée, données fournisseurs, factures d’achats d’aliments et/ou étiquettes indiquant la provenance</t>
  </si>
  <si>
    <t>Données sources : dernière année comptable terminée, données fournisseurs, factures d'achat d'aliments et/ou étiquettes indiquant la provenance</t>
  </si>
  <si>
    <t>blé</t>
  </si>
  <si>
    <t>orge</t>
  </si>
  <si>
    <t>Bovin</t>
  </si>
  <si>
    <t>Colza</t>
  </si>
  <si>
    <t>Triticale</t>
  </si>
  <si>
    <t>40% MAT</t>
  </si>
  <si>
    <t>30% MAT</t>
  </si>
  <si>
    <t>Féverolle</t>
  </si>
  <si>
    <t>Féverolles</t>
  </si>
  <si>
    <t>Détails du plan d'actions en lien avec ce bloc - ci-dessous :</t>
  </si>
  <si>
    <t>Détails du plan d'actions en lien avec ce bloc, ci-dessous :</t>
  </si>
  <si>
    <t>Bloc 4A : Aliments simples - Réduire la dépendance aux protéines "bateau"de 10%</t>
  </si>
  <si>
    <t xml:space="preserve">Bloc 4B : Aliments Composés - Réduire la dépendance aux protéines "bateau" : 
si ruminants : - 10% , si monogastriques :- 5% </t>
  </si>
  <si>
    <t>Bloc 2A : Améliorer de 15 % les pratiques de pâturage</t>
  </si>
  <si>
    <t>Bloc 2B : Améliorer de 5% l'efficacité protéique (monogastriques)</t>
  </si>
  <si>
    <t>Total des concentrés autoproduits / Total des concentrés consommés</t>
  </si>
  <si>
    <t>3B : Total des concentrés autoproduits / Total des concentrés consommés</t>
  </si>
  <si>
    <t>3A : Concentrés autoproduits à base d'oléagineux, de protéagineux purs ou de méteils à plus de 50% de protéagineux (base dose de semis)  / Total des concentrés consommés = + 10 pts</t>
  </si>
  <si>
    <t>Concentrés autoproduits à base d'oléagineux, de protéagineux purs ou de méteils à plus de 50% de protéagineux (base dose de semis)  / Total des concentrés consommés = + 10 pts</t>
  </si>
  <si>
    <t>Aliments complets et autres</t>
  </si>
  <si>
    <t>Oléagineux - Protéagineux pur ou méteil à 50% de protéagineux (base dose de semis) : Concentrés autoproduits</t>
  </si>
  <si>
    <t>Aliments complets ou autres</t>
  </si>
  <si>
    <t>Concentrés autoproduits/Total des concentrés consommés si oléagineux protéagineux purs ou si méteil à 50% de protéagineux</t>
  </si>
  <si>
    <t>Concentrés autoproduits/Total des concentrés consommés si céréales pures ou mélanges inférieur à 50% de protéagineux (base dose de semis)</t>
  </si>
  <si>
    <t xml:space="preserve">Concentrés autoproduits en oléagnieux protéagineux purs ou méteil à 50% de protéagineux (base dose de semis) </t>
  </si>
  <si>
    <t>Total des concentrés autoproduits en céréale pure ou mélange inférieur à 50% de protéagineux (base dose de semis) / Total des concentrés consommés</t>
  </si>
  <si>
    <t xml:space="preserve">Concentrés autoproduits en oléagineux protéagineux purs  ou méteil à 50% de protéagineux (base dose de semis) </t>
  </si>
  <si>
    <t>Total des concentrés autoproduits à base d'oléagineux, de protéagineux purs ou de méteils à plus de 50% de protéagineux (base dose de semis)  / Total des concentrés consommés = + 10 pts</t>
  </si>
  <si>
    <t>Total des concentrés autoproduits à base d'oléagineux, de protéagineux purs ou de méteils à plus de 50% de protéagineux (base : dose de semis)</t>
  </si>
  <si>
    <t>Total des concentrés autoproduits en céréale pure ou mélange inférieur à 50% de protéagineux (base : dose de semis)</t>
  </si>
  <si>
    <t>3B : Total des concentrés autoproduits en céréale pure ou mélange inférieur à 50% de protéagineux (base dose de semis) / Total des concentrés consommés = +20 pts</t>
  </si>
  <si>
    <t>3A : Total des concentrés autoproduits à base d'oléagineux, de protéagineux purs ou de méteils à plus de 50% de protéagineux (base dose de semis)  / Total des concentrés consommés = + 10 pts</t>
  </si>
  <si>
    <t>Total des concentrés autoproduits en céréale pure ou mélange inférieur à 50% de protéagineux (base dose de semis) / Total des concentrés consommés = +20 pts</t>
  </si>
  <si>
    <t>Bloc 3A  : Total des concentrés autoproduits à base d'oléagineux, de protéagineux purs ou de méteils à plus de 50% de protéagineux (base dose de semis)  / Total des concentrés consommés = + 10 pts</t>
  </si>
  <si>
    <t>Bloc 3B :  Total des concentrés autoproduits en céréale pure ou mélange inférieur à 50% de protéagineux (base dose de semis) / Total des concentrés consommés = +20 pts</t>
  </si>
  <si>
    <t>Cultures dérobées fourragères riches en protéine (part de légumineuses ou oléagineux supérieure à 25%) à déclarer à la PAC en tant que culture secondaire "BCAE 7"</t>
  </si>
  <si>
    <t>Suivi - application du plan d'action</t>
  </si>
  <si>
    <t>Enregistrement des pratiques :</t>
  </si>
  <si>
    <t>Filière (à préciser) : menu déroulant cellule (B4) =&gt;</t>
  </si>
  <si>
    <t>1.6 Prairies permanentes (uniquement PPH ; ne pas comptabiliser SPH et SPL)</t>
  </si>
  <si>
    <t>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</si>
</sst>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#,##0_ ;\-#,##0\ "/>
  </numFmts>
  <fonts count="8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i/>
      <sz val="9"/>
      <name val="Calibri"/>
      <family val="2"/>
      <scheme val="minor"/>
    </font>
    <font>
      <sz val="1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trike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4"/>
      <name val="Calibri"/>
      <family val="2"/>
      <scheme val="minor"/>
    </font>
    <font>
      <sz val="14"/>
      <color theme="4"/>
      <name val="Calibri"/>
      <family val="2"/>
      <scheme val="minor"/>
    </font>
    <font>
      <b/>
      <u/>
      <sz val="16"/>
      <name val="Calibri"/>
      <family val="2"/>
      <scheme val="minor"/>
    </font>
    <font>
      <sz val="12"/>
      <name val="Calibri"/>
      <family val="2"/>
    </font>
    <font>
      <b/>
      <sz val="14"/>
      <color theme="4" tint="-0.249977111117893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5" tint="-0.249977111117893"/>
      <name val="Calibri"/>
      <family val="2"/>
      <scheme val="minor"/>
    </font>
    <font>
      <sz val="18"/>
      <color theme="8" tint="-0.249977111117893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8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A16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0">
    <xf numFmtId="0" fontId="0" fillId="0" borderId="0" xfId="0"/>
    <xf numFmtId="14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9" fillId="5" borderId="1" xfId="0" applyFont="1" applyFill="1" applyBorder="1" applyAlignment="1" applyProtection="1">
      <alignment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27" fillId="5" borderId="1" xfId="0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19" fillId="5" borderId="14" xfId="0" applyFont="1" applyFill="1" applyBorder="1" applyAlignment="1" applyProtection="1">
      <alignment vertical="center"/>
      <protection locked="0"/>
    </xf>
    <xf numFmtId="0" fontId="19" fillId="5" borderId="3" xfId="0" applyFont="1" applyFill="1" applyBorder="1" applyAlignment="1" applyProtection="1">
      <alignment horizontal="center" vertical="center"/>
      <protection locked="0"/>
    </xf>
    <xf numFmtId="0" fontId="19" fillId="5" borderId="15" xfId="0" applyFont="1" applyFill="1" applyBorder="1" applyAlignment="1" applyProtection="1">
      <alignment vertical="center"/>
      <protection locked="0"/>
    </xf>
    <xf numFmtId="0" fontId="19" fillId="5" borderId="16" xfId="0" applyFont="1" applyFill="1" applyBorder="1" applyAlignment="1" applyProtection="1">
      <alignment vertical="center"/>
      <protection locked="0"/>
    </xf>
    <xf numFmtId="0" fontId="19" fillId="5" borderId="1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0" fontId="0" fillId="5" borderId="1" xfId="1" applyNumberFormat="1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164" fontId="0" fillId="5" borderId="1" xfId="1" applyNumberFormat="1" applyFont="1" applyFill="1" applyBorder="1" applyAlignment="1" applyProtection="1">
      <alignment horizontal="center" vertical="center"/>
    </xf>
    <xf numFmtId="0" fontId="39" fillId="5" borderId="14" xfId="0" applyFont="1" applyFill="1" applyBorder="1" applyAlignment="1" applyProtection="1">
      <alignment vertical="center"/>
      <protection locked="0"/>
    </xf>
    <xf numFmtId="0" fontId="39" fillId="5" borderId="3" xfId="0" applyFont="1" applyFill="1" applyBorder="1" applyAlignment="1" applyProtection="1">
      <alignment horizontal="center" vertical="center"/>
      <protection locked="0"/>
    </xf>
    <xf numFmtId="0" fontId="39" fillId="5" borderId="1" xfId="0" applyFont="1" applyFill="1" applyBorder="1" applyAlignment="1" applyProtection="1">
      <alignment horizontal="center" vertical="center"/>
      <protection locked="0"/>
    </xf>
    <xf numFmtId="0" fontId="39" fillId="5" borderId="15" xfId="0" applyFont="1" applyFill="1" applyBorder="1" applyAlignment="1" applyProtection="1">
      <alignment vertical="center"/>
      <protection locked="0"/>
    </xf>
    <xf numFmtId="0" fontId="39" fillId="5" borderId="16" xfId="0" applyFont="1" applyFill="1" applyBorder="1" applyAlignment="1" applyProtection="1">
      <alignment vertical="center"/>
      <protection locked="0"/>
    </xf>
    <xf numFmtId="0" fontId="38" fillId="6" borderId="1" xfId="0" applyFont="1" applyFill="1" applyBorder="1" applyAlignment="1" applyProtection="1">
      <alignment vertical="center"/>
      <protection locked="0"/>
    </xf>
    <xf numFmtId="0" fontId="38" fillId="6" borderId="1" xfId="0" applyFont="1" applyFill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4" fillId="4" borderId="1" xfId="2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19" fillId="0" borderId="13" xfId="0" applyNumberFormat="1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165" fontId="4" fillId="4" borderId="1" xfId="2" applyNumberFormat="1" applyFont="1" applyFill="1" applyBorder="1" applyAlignment="1" applyProtection="1">
      <alignment horizontal="center" vertical="center"/>
    </xf>
    <xf numFmtId="165" fontId="24" fillId="4" borderId="1" xfId="1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24" fillId="14" borderId="1" xfId="1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25" fillId="2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6" fillId="0" borderId="0" xfId="0" applyFont="1"/>
    <xf numFmtId="0" fontId="25" fillId="4" borderId="1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9" borderId="0" xfId="0" applyFill="1"/>
    <xf numFmtId="0" fontId="4" fillId="13" borderId="1" xfId="0" applyFont="1" applyFill="1" applyBorder="1" applyAlignment="1">
      <alignment horizontal="center" vertical="center"/>
    </xf>
    <xf numFmtId="164" fontId="0" fillId="4" borderId="1" xfId="1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0" fontId="40" fillId="5" borderId="13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28" fillId="7" borderId="1" xfId="0" applyFont="1" applyFill="1" applyBorder="1" applyAlignment="1">
      <alignment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left" vertical="center" wrapText="1"/>
    </xf>
    <xf numFmtId="0" fontId="31" fillId="7" borderId="1" xfId="0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left" vertical="center" wrapText="1"/>
    </xf>
    <xf numFmtId="0" fontId="3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0" fillId="12" borderId="1" xfId="0" applyFill="1" applyBorder="1" applyAlignment="1">
      <alignment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vertical="center"/>
    </xf>
    <xf numFmtId="0" fontId="0" fillId="12" borderId="1" xfId="0" applyFill="1" applyBorder="1" applyAlignment="1">
      <alignment horizontal="center" vertical="center"/>
    </xf>
    <xf numFmtId="0" fontId="19" fillId="9" borderId="0" xfId="0" applyFont="1" applyFill="1"/>
    <xf numFmtId="0" fontId="4" fillId="1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/>
    </xf>
    <xf numFmtId="0" fontId="19" fillId="0" borderId="0" xfId="0" applyFont="1"/>
    <xf numFmtId="0" fontId="4" fillId="0" borderId="0" xfId="0" applyFon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6" borderId="1" xfId="0" applyFont="1" applyFill="1" applyBorder="1" applyAlignment="1">
      <alignment vertical="center" wrapText="1"/>
    </xf>
    <xf numFmtId="0" fontId="44" fillId="5" borderId="1" xfId="0" applyFont="1" applyFill="1" applyBorder="1" applyAlignment="1">
      <alignment vertical="center" wrapText="1"/>
    </xf>
    <xf numFmtId="0" fontId="40" fillId="5" borderId="1" xfId="0" applyFont="1" applyFill="1" applyBorder="1" applyAlignment="1">
      <alignment horizontal="left" vertical="center" wrapText="1"/>
    </xf>
    <xf numFmtId="0" fontId="32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vertical="center"/>
    </xf>
    <xf numFmtId="0" fontId="4" fillId="12" borderId="1" xfId="0" applyFont="1" applyFill="1" applyBorder="1" applyAlignment="1">
      <alignment horizontal="right" vertical="center"/>
    </xf>
    <xf numFmtId="0" fontId="40" fillId="5" borderId="2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6" borderId="1" xfId="1" applyNumberFormat="1" applyFon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>
      <alignment horizontal="center" vertical="center"/>
    </xf>
    <xf numFmtId="9" fontId="16" fillId="4" borderId="1" xfId="1" applyFont="1" applyFill="1" applyBorder="1" applyAlignment="1" applyProtection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65" fontId="4" fillId="0" borderId="0" xfId="2" applyNumberFormat="1" applyFont="1" applyFill="1" applyBorder="1" applyAlignment="1" applyProtection="1">
      <alignment horizontal="center" vertical="center"/>
    </xf>
    <xf numFmtId="165" fontId="24" fillId="0" borderId="0" xfId="1" applyNumberFormat="1" applyFont="1" applyFill="1" applyBorder="1" applyAlignment="1" applyProtection="1">
      <alignment horizontal="center" vertical="center"/>
    </xf>
    <xf numFmtId="2" fontId="4" fillId="0" borderId="0" xfId="2" applyNumberFormat="1" applyFont="1" applyFill="1" applyBorder="1" applyAlignment="1" applyProtection="1">
      <alignment horizontal="center" vertical="center"/>
    </xf>
    <xf numFmtId="0" fontId="47" fillId="7" borderId="1" xfId="0" applyFont="1" applyFill="1" applyBorder="1" applyAlignment="1">
      <alignment horizontal="left" vertical="center" wrapText="1"/>
    </xf>
    <xf numFmtId="0" fontId="48" fillId="7" borderId="1" xfId="0" applyFont="1" applyFill="1" applyBorder="1" applyAlignment="1">
      <alignment horizontal="left" vertical="center" wrapText="1"/>
    </xf>
    <xf numFmtId="0" fontId="42" fillId="9" borderId="1" xfId="0" applyFont="1" applyFill="1" applyBorder="1" applyAlignment="1">
      <alignment horizontal="center"/>
    </xf>
    <xf numFmtId="164" fontId="49" fillId="4" borderId="1" xfId="1" applyNumberFormat="1" applyFont="1" applyFill="1" applyBorder="1" applyAlignment="1" applyProtection="1">
      <alignment horizontal="center" vertical="center"/>
    </xf>
    <xf numFmtId="164" fontId="50" fillId="4" borderId="1" xfId="1" applyNumberFormat="1" applyFont="1" applyFill="1" applyBorder="1" applyAlignment="1" applyProtection="1">
      <alignment horizontal="center" vertical="center"/>
    </xf>
    <xf numFmtId="0" fontId="37" fillId="14" borderId="1" xfId="0" applyFont="1" applyFill="1" applyBorder="1" applyAlignment="1">
      <alignment horizontal="center" vertical="center" wrapText="1"/>
    </xf>
    <xf numFmtId="165" fontId="12" fillId="8" borderId="1" xfId="1" applyNumberFormat="1" applyFont="1" applyFill="1" applyBorder="1" applyAlignment="1" applyProtection="1">
      <alignment horizontal="center" vertical="center"/>
    </xf>
    <xf numFmtId="0" fontId="49" fillId="0" borderId="0" xfId="0" applyFont="1" applyAlignment="1">
      <alignment vertical="center"/>
    </xf>
    <xf numFmtId="0" fontId="55" fillId="7" borderId="1" xfId="0" applyFont="1" applyFill="1" applyBorder="1" applyAlignment="1">
      <alignment horizontal="center" vertical="center" wrapText="1"/>
    </xf>
    <xf numFmtId="0" fontId="54" fillId="7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2" fillId="0" borderId="0" xfId="0" applyFont="1"/>
    <xf numFmtId="9" fontId="0" fillId="3" borderId="1" xfId="1" applyFont="1" applyFill="1" applyBorder="1" applyAlignment="1" applyProtection="1">
      <alignment horizontal="center" vertical="center"/>
    </xf>
    <xf numFmtId="165" fontId="0" fillId="4" borderId="13" xfId="0" applyNumberFormat="1" applyFill="1" applyBorder="1" applyAlignment="1">
      <alignment horizontal="center" vertical="center"/>
    </xf>
    <xf numFmtId="14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2" fontId="4" fillId="4" borderId="1" xfId="2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165" fontId="24" fillId="15" borderId="1" xfId="2" applyNumberFormat="1" applyFont="1" applyFill="1" applyBorder="1" applyAlignment="1" applyProtection="1">
      <alignment horizontal="center" vertical="center"/>
    </xf>
    <xf numFmtId="0" fontId="14" fillId="15" borderId="1" xfId="0" applyFont="1" applyFill="1" applyBorder="1" applyAlignment="1">
      <alignment horizontal="center" vertical="center" wrapText="1"/>
    </xf>
    <xf numFmtId="165" fontId="14" fillId="15" borderId="1" xfId="1" applyNumberFormat="1" applyFont="1" applyFill="1" applyBorder="1" applyAlignment="1" applyProtection="1">
      <alignment horizontal="center" vertical="center"/>
    </xf>
    <xf numFmtId="165" fontId="57" fillId="15" borderId="1" xfId="1" applyNumberFormat="1" applyFont="1" applyFill="1" applyBorder="1" applyAlignment="1" applyProtection="1">
      <alignment horizontal="right" vertical="center"/>
    </xf>
    <xf numFmtId="9" fontId="0" fillId="16" borderId="1" xfId="1" applyFont="1" applyFill="1" applyBorder="1" applyAlignment="1" applyProtection="1">
      <alignment horizontal="center" vertical="center"/>
    </xf>
    <xf numFmtId="0" fontId="8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/>
    </xf>
    <xf numFmtId="9" fontId="46" fillId="16" borderId="1" xfId="1" applyFont="1" applyFill="1" applyBorder="1" applyAlignment="1" applyProtection="1">
      <alignment horizontal="center" vertical="center"/>
    </xf>
    <xf numFmtId="165" fontId="14" fillId="16" borderId="1" xfId="1" applyNumberFormat="1" applyFont="1" applyFill="1" applyBorder="1" applyAlignment="1" applyProtection="1">
      <alignment horizontal="right" vertical="center"/>
    </xf>
    <xf numFmtId="164" fontId="4" fillId="16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165" fontId="24" fillId="15" borderId="1" xfId="1" applyNumberFormat="1" applyFont="1" applyFill="1" applyBorder="1" applyAlignment="1" applyProtection="1">
      <alignment horizontal="center" vertical="center"/>
    </xf>
    <xf numFmtId="0" fontId="4" fillId="15" borderId="1" xfId="0" applyFont="1" applyFill="1" applyBorder="1" applyAlignment="1">
      <alignment horizontal="center" vertical="center" wrapText="1"/>
    </xf>
    <xf numFmtId="0" fontId="41" fillId="15" borderId="1" xfId="0" applyFont="1" applyFill="1" applyBorder="1" applyAlignment="1">
      <alignment horizontal="center" vertical="center" wrapText="1"/>
    </xf>
    <xf numFmtId="2" fontId="41" fillId="15" borderId="1" xfId="1" applyNumberFormat="1" applyFont="1" applyFill="1" applyBorder="1" applyAlignment="1" applyProtection="1">
      <alignment horizontal="center" vertical="center"/>
    </xf>
    <xf numFmtId="2" fontId="41" fillId="15" borderId="1" xfId="2" applyNumberFormat="1" applyFont="1" applyFill="1" applyBorder="1" applyAlignment="1" applyProtection="1">
      <alignment horizontal="center" vertical="center"/>
    </xf>
    <xf numFmtId="2" fontId="12" fillId="15" borderId="1" xfId="2" applyNumberFormat="1" applyFont="1" applyFill="1" applyBorder="1" applyAlignment="1" applyProtection="1">
      <alignment horizontal="right" vertical="center"/>
    </xf>
    <xf numFmtId="0" fontId="52" fillId="15" borderId="1" xfId="0" applyFont="1" applyFill="1" applyBorder="1" applyAlignment="1">
      <alignment horizontal="center" vertical="center" wrapText="1"/>
    </xf>
    <xf numFmtId="2" fontId="52" fillId="15" borderId="1" xfId="1" applyNumberFormat="1" applyFont="1" applyFill="1" applyBorder="1" applyAlignment="1" applyProtection="1">
      <alignment horizontal="center" vertical="center"/>
    </xf>
    <xf numFmtId="2" fontId="52" fillId="15" borderId="1" xfId="2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0" fontId="51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41" fillId="11" borderId="1" xfId="0" applyFont="1" applyFill="1" applyBorder="1" applyAlignment="1">
      <alignment horizontal="center" vertical="center" wrapText="1"/>
    </xf>
    <xf numFmtId="164" fontId="41" fillId="11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 vertical="center"/>
    </xf>
    <xf numFmtId="1" fontId="0" fillId="6" borderId="1" xfId="1" applyNumberFormat="1" applyFont="1" applyFill="1" applyBorder="1" applyAlignment="1" applyProtection="1">
      <alignment horizontal="center" vertical="center"/>
    </xf>
    <xf numFmtId="0" fontId="16" fillId="14" borderId="1" xfId="0" applyFont="1" applyFill="1" applyBorder="1" applyAlignment="1" applyProtection="1">
      <alignment horizontal="center" vertical="center"/>
      <protection locked="0"/>
    </xf>
    <xf numFmtId="165" fontId="12" fillId="14" borderId="1" xfId="1" applyNumberFormat="1" applyFont="1" applyFill="1" applyBorder="1" applyAlignment="1" applyProtection="1">
      <alignment horizontal="center" vertical="center"/>
    </xf>
    <xf numFmtId="2" fontId="8" fillId="14" borderId="1" xfId="1" applyNumberFormat="1" applyFont="1" applyFill="1" applyBorder="1" applyAlignment="1" applyProtection="1">
      <alignment horizontal="center" vertical="center"/>
    </xf>
    <xf numFmtId="0" fontId="14" fillId="14" borderId="1" xfId="0" applyFont="1" applyFill="1" applyBorder="1" applyAlignment="1">
      <alignment horizontal="center" vertical="center" wrapText="1"/>
    </xf>
    <xf numFmtId="0" fontId="14" fillId="14" borderId="11" xfId="0" applyFont="1" applyFill="1" applyBorder="1" applyAlignment="1">
      <alignment horizontal="center" vertical="center" wrapText="1"/>
    </xf>
    <xf numFmtId="0" fontId="59" fillId="11" borderId="0" xfId="0" applyFont="1" applyFill="1"/>
    <xf numFmtId="0" fontId="0" fillId="5" borderId="1" xfId="0" applyFill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>
      <alignment horizontal="center" vertical="center"/>
    </xf>
    <xf numFmtId="0" fontId="0" fillId="5" borderId="3" xfId="0" applyFill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0" fillId="14" borderId="3" xfId="0" applyFill="1" applyBorder="1" applyAlignment="1" applyProtection="1">
      <alignment horizontal="center" vertical="center"/>
      <protection locked="0"/>
    </xf>
    <xf numFmtId="165" fontId="0" fillId="6" borderId="1" xfId="1" applyNumberFormat="1" applyFont="1" applyFill="1" applyBorder="1" applyAlignment="1" applyProtection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center" wrapText="1"/>
    </xf>
    <xf numFmtId="2" fontId="16" fillId="14" borderId="1" xfId="1" applyNumberFormat="1" applyFont="1" applyFill="1" applyBorder="1" applyAlignment="1" applyProtection="1">
      <alignment horizontal="center" vertical="center"/>
    </xf>
    <xf numFmtId="165" fontId="52" fillId="14" borderId="1" xfId="1" applyNumberFormat="1" applyFont="1" applyFill="1" applyBorder="1" applyAlignment="1" applyProtection="1">
      <alignment horizontal="center" vertical="center"/>
    </xf>
    <xf numFmtId="165" fontId="52" fillId="14" borderId="1" xfId="0" applyNumberFormat="1" applyFont="1" applyFill="1" applyBorder="1" applyAlignment="1">
      <alignment horizontal="center" vertical="center"/>
    </xf>
    <xf numFmtId="165" fontId="41" fillId="14" borderId="1" xfId="0" applyNumberFormat="1" applyFont="1" applyFill="1" applyBorder="1" applyAlignment="1">
      <alignment horizontal="center" vertical="center"/>
    </xf>
    <xf numFmtId="0" fontId="45" fillId="0" borderId="0" xfId="0" applyFont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45" fillId="2" borderId="0" xfId="0" applyFont="1" applyFill="1" applyAlignment="1" applyProtection="1">
      <alignment vertical="top" wrapText="1"/>
      <protection locked="0"/>
    </xf>
    <xf numFmtId="0" fontId="45" fillId="2" borderId="18" xfId="0" applyFont="1" applyFill="1" applyBorder="1" applyAlignment="1" applyProtection="1">
      <alignment vertical="top" wrapText="1"/>
      <protection locked="0"/>
    </xf>
    <xf numFmtId="0" fontId="45" fillId="2" borderId="17" xfId="0" applyFont="1" applyFill="1" applyBorder="1" applyAlignment="1" applyProtection="1">
      <alignment vertical="top" wrapText="1"/>
      <protection locked="0"/>
    </xf>
    <xf numFmtId="0" fontId="45" fillId="2" borderId="8" xfId="0" applyFont="1" applyFill="1" applyBorder="1" applyAlignment="1" applyProtection="1">
      <alignment vertical="top" wrapText="1"/>
      <protection locked="0"/>
    </xf>
    <xf numFmtId="0" fontId="45" fillId="2" borderId="9" xfId="0" applyFont="1" applyFill="1" applyBorder="1" applyAlignment="1" applyProtection="1">
      <alignment vertical="top" wrapText="1"/>
      <protection locked="0"/>
    </xf>
    <xf numFmtId="0" fontId="45" fillId="2" borderId="10" xfId="0" applyFont="1" applyFill="1" applyBorder="1" applyAlignment="1" applyProtection="1">
      <alignment vertical="top" wrapText="1"/>
      <protection locked="0"/>
    </xf>
    <xf numFmtId="0" fontId="6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45" fillId="0" borderId="0" xfId="0" applyFont="1" applyAlignment="1">
      <alignment vertical="top" wrapText="1"/>
    </xf>
    <xf numFmtId="0" fontId="4" fillId="2" borderId="6" xfId="0" applyFont="1" applyFill="1" applyBorder="1"/>
    <xf numFmtId="0" fontId="45" fillId="2" borderId="5" xfId="0" applyFont="1" applyFill="1" applyBorder="1" applyAlignment="1">
      <alignment vertical="top" wrapText="1"/>
    </xf>
    <xf numFmtId="0" fontId="45" fillId="2" borderId="7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3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right"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4" fontId="18" fillId="3" borderId="1" xfId="1" applyNumberFormat="1" applyFont="1" applyFill="1" applyBorder="1" applyAlignment="1" applyProtection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9" fontId="0" fillId="3" borderId="1" xfId="0" applyNumberForma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1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0" fillId="3" borderId="1" xfId="1" applyNumberFormat="1" applyFont="1" applyFill="1" applyBorder="1" applyAlignment="1" applyProtection="1">
      <alignment horizontal="center" vertical="center"/>
    </xf>
    <xf numFmtId="164" fontId="53" fillId="3" borderId="1" xfId="1" applyNumberFormat="1" applyFont="1" applyFill="1" applyBorder="1" applyAlignment="1" applyProtection="1">
      <alignment horizontal="center" vertical="center"/>
    </xf>
    <xf numFmtId="164" fontId="51" fillId="3" borderId="1" xfId="1" applyNumberFormat="1" applyFont="1" applyFill="1" applyBorder="1" applyAlignment="1" applyProtection="1">
      <alignment horizontal="center" vertical="center"/>
    </xf>
    <xf numFmtId="9" fontId="12" fillId="2" borderId="1" xfId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5" fontId="53" fillId="4" borderId="1" xfId="0" applyNumberFormat="1" applyFont="1" applyFill="1" applyBorder="1" applyAlignment="1">
      <alignment horizontal="center" vertical="center"/>
    </xf>
    <xf numFmtId="165" fontId="51" fillId="4" borderId="1" xfId="0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165" fontId="14" fillId="2" borderId="1" xfId="2" applyNumberFormat="1" applyFont="1" applyFill="1" applyBorder="1" applyAlignment="1" applyProtection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164" fontId="53" fillId="5" borderId="1" xfId="1" applyNumberFormat="1" applyFont="1" applyFill="1" applyBorder="1" applyAlignment="1" applyProtection="1">
      <alignment horizontal="center" vertical="center"/>
    </xf>
    <xf numFmtId="164" fontId="51" fillId="5" borderId="1" xfId="1" applyNumberFormat="1" applyFont="1" applyFill="1" applyBorder="1" applyAlignment="1" applyProtection="1">
      <alignment horizontal="center" vertical="center"/>
    </xf>
    <xf numFmtId="164" fontId="12" fillId="2" borderId="1" xfId="1" applyNumberFormat="1" applyFont="1" applyFill="1" applyBorder="1" applyAlignment="1" applyProtection="1">
      <alignment horizontal="center" vertical="center"/>
    </xf>
    <xf numFmtId="165" fontId="53" fillId="6" borderId="1" xfId="1" applyNumberFormat="1" applyFont="1" applyFill="1" applyBorder="1" applyAlignment="1" applyProtection="1">
      <alignment horizontal="center" vertical="center"/>
    </xf>
    <xf numFmtId="165" fontId="51" fillId="6" borderId="1" xfId="1" applyNumberFormat="1" applyFont="1" applyFill="1" applyBorder="1" applyAlignment="1" applyProtection="1">
      <alignment horizontal="center" vertical="center"/>
    </xf>
    <xf numFmtId="165" fontId="14" fillId="2" borderId="1" xfId="1" applyNumberFormat="1" applyFont="1" applyFill="1" applyBorder="1" applyAlignment="1" applyProtection="1">
      <alignment horizontal="center" vertical="center"/>
    </xf>
    <xf numFmtId="165" fontId="53" fillId="6" borderId="1" xfId="0" applyNumberFormat="1" applyFont="1" applyFill="1" applyBorder="1" applyAlignment="1">
      <alignment horizontal="center" vertical="center"/>
    </xf>
    <xf numFmtId="165" fontId="51" fillId="6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/>
    </xf>
    <xf numFmtId="164" fontId="0" fillId="0" borderId="0" xfId="1" applyNumberFormat="1" applyFont="1" applyFill="1" applyBorder="1" applyAlignment="1" applyProtection="1">
      <alignment vertical="center" wrapText="1"/>
    </xf>
    <xf numFmtId="165" fontId="0" fillId="0" borderId="0" xfId="1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5" borderId="1" xfId="0" applyFill="1" applyBorder="1" applyAlignment="1">
      <alignment horizontal="left" vertical="center" wrapText="1"/>
    </xf>
    <xf numFmtId="0" fontId="0" fillId="7" borderId="0" xfId="0" applyFill="1" applyAlignment="1">
      <alignment horizontal="left" vertical="center"/>
    </xf>
    <xf numFmtId="0" fontId="16" fillId="5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9" fontId="3" fillId="0" borderId="0" xfId="1" applyFont="1" applyFill="1" applyBorder="1" applyAlignment="1" applyProtection="1">
      <alignment horizontal="center" vertical="center"/>
    </xf>
    <xf numFmtId="9" fontId="0" fillId="0" borderId="0" xfId="1" applyFont="1" applyFill="1" applyBorder="1" applyAlignment="1" applyProtection="1">
      <alignment vertical="center"/>
    </xf>
    <xf numFmtId="9" fontId="3" fillId="0" borderId="0" xfId="1" applyFont="1" applyFill="1" applyBorder="1" applyAlignment="1" applyProtection="1">
      <alignment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6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24" fillId="15" borderId="1" xfId="0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5" borderId="1" xfId="0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horizontal="center" vertical="center"/>
    </xf>
    <xf numFmtId="165" fontId="0" fillId="0" borderId="0" xfId="1" applyNumberFormat="1" applyFont="1" applyFill="1" applyBorder="1" applyAlignment="1" applyProtection="1">
      <alignment horizontal="center" vertical="center"/>
    </xf>
    <xf numFmtId="0" fontId="6" fillId="9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2" borderId="1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24" fillId="2" borderId="2" xfId="0" applyFont="1" applyFill="1" applyBorder="1" applyAlignment="1">
      <alignment horizontal="center" vertical="center" wrapText="1"/>
    </xf>
    <xf numFmtId="0" fontId="24" fillId="15" borderId="2" xfId="0" applyFont="1" applyFill="1" applyBorder="1" applyAlignment="1">
      <alignment horizontal="center" vertical="center" wrapText="1"/>
    </xf>
    <xf numFmtId="165" fontId="52" fillId="15" borderId="1" xfId="1" applyNumberFormat="1" applyFont="1" applyFill="1" applyBorder="1" applyAlignment="1" applyProtection="1">
      <alignment horizontal="center" vertical="center"/>
    </xf>
    <xf numFmtId="0" fontId="46" fillId="15" borderId="2" xfId="0" applyFont="1" applyFill="1" applyBorder="1" applyAlignment="1">
      <alignment vertical="center"/>
    </xf>
    <xf numFmtId="0" fontId="23" fillId="15" borderId="4" xfId="0" applyFont="1" applyFill="1" applyBorder="1" applyAlignment="1">
      <alignment vertical="center"/>
    </xf>
    <xf numFmtId="0" fontId="23" fillId="15" borderId="3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5" fillId="2" borderId="0" xfId="0" applyFont="1" applyFill="1" applyAlignment="1">
      <alignment vertical="center"/>
    </xf>
    <xf numFmtId="0" fontId="8" fillId="0" borderId="0" xfId="0" applyFont="1" applyAlignment="1">
      <alignment horizont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5" borderId="1" xfId="0" applyFont="1" applyFill="1" applyBorder="1" applyAlignment="1">
      <alignment horizontal="center" vertical="center"/>
    </xf>
    <xf numFmtId="0" fontId="28" fillId="0" borderId="0" xfId="0" applyFont="1"/>
    <xf numFmtId="0" fontId="28" fillId="0" borderId="1" xfId="0" applyFont="1" applyBorder="1" applyAlignment="1">
      <alignment horizontal="center" vertical="center"/>
    </xf>
    <xf numFmtId="0" fontId="30" fillId="0" borderId="0" xfId="0" applyFont="1"/>
    <xf numFmtId="0" fontId="30" fillId="0" borderId="1" xfId="0" applyFont="1" applyBorder="1" applyAlignment="1">
      <alignment horizontal="center" vertical="center"/>
    </xf>
    <xf numFmtId="0" fontId="19" fillId="7" borderId="0" xfId="0" applyFont="1" applyFill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54" fillId="1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9" borderId="0" xfId="0" applyFont="1" applyFill="1"/>
    <xf numFmtId="0" fontId="4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36" fillId="0" borderId="0" xfId="0" applyFont="1"/>
    <xf numFmtId="0" fontId="19" fillId="0" borderId="1" xfId="0" applyFont="1" applyBorder="1"/>
    <xf numFmtId="0" fontId="4" fillId="0" borderId="2" xfId="0" applyFont="1" applyBorder="1" applyAlignment="1">
      <alignment vertical="center" wrapText="1"/>
    </xf>
    <xf numFmtId="10" fontId="0" fillId="5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2" fillId="2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left" vertical="center"/>
    </xf>
    <xf numFmtId="0" fontId="24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right" vertical="center" wrapText="1"/>
    </xf>
    <xf numFmtId="0" fontId="39" fillId="5" borderId="2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8" fillId="7" borderId="0" xfId="0" applyFont="1" applyFill="1" applyAlignment="1">
      <alignment vertical="center" wrapText="1"/>
    </xf>
    <xf numFmtId="0" fontId="41" fillId="2" borderId="0" xfId="0" applyFont="1" applyFill="1" applyAlignment="1">
      <alignment horizontal="left" vertical="center"/>
    </xf>
    <xf numFmtId="0" fontId="19" fillId="7" borderId="1" xfId="0" applyFont="1" applyFill="1" applyBorder="1" applyAlignment="1">
      <alignment vertical="center" wrapText="1"/>
    </xf>
    <xf numFmtId="0" fontId="19" fillId="7" borderId="1" xfId="0" applyFont="1" applyFill="1" applyBorder="1"/>
    <xf numFmtId="0" fontId="55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/>
    </xf>
    <xf numFmtId="0" fontId="60" fillId="11" borderId="0" xfId="0" applyFont="1" applyFill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35" fillId="0" borderId="0" xfId="0" applyFont="1"/>
    <xf numFmtId="0" fontId="4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12" fillId="9" borderId="0" xfId="0" applyFont="1" applyFill="1" applyAlignment="1">
      <alignment horizontal="center"/>
    </xf>
    <xf numFmtId="0" fontId="12" fillId="14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6" fillId="14" borderId="2" xfId="0" applyFont="1" applyFill="1" applyBorder="1" applyAlignment="1">
      <alignment vertical="center"/>
    </xf>
    <xf numFmtId="0" fontId="0" fillId="0" borderId="17" xfId="0" applyBorder="1" applyAlignment="1">
      <alignment horizontal="left"/>
    </xf>
    <xf numFmtId="0" fontId="4" fillId="7" borderId="2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2" fillId="9" borderId="4" xfId="0" applyFont="1" applyFill="1" applyBorder="1" applyAlignment="1">
      <alignment horizontal="center"/>
    </xf>
    <xf numFmtId="0" fontId="14" fillId="6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5" fontId="0" fillId="0" borderId="0" xfId="0" applyNumberFormat="1"/>
    <xf numFmtId="0" fontId="21" fillId="0" borderId="0" xfId="0" applyFont="1" applyAlignment="1">
      <alignment vertical="center" wrapText="1"/>
    </xf>
    <xf numFmtId="0" fontId="0" fillId="9" borderId="6" xfId="0" applyFill="1" applyBorder="1"/>
    <xf numFmtId="0" fontId="0" fillId="9" borderId="5" xfId="0" applyFill="1" applyBorder="1"/>
    <xf numFmtId="0" fontId="0" fillId="9" borderId="7" xfId="0" applyFill="1" applyBorder="1"/>
    <xf numFmtId="0" fontId="0" fillId="9" borderId="8" xfId="0" applyFill="1" applyBorder="1" applyAlignment="1">
      <alignment horizontal="left" vertical="center"/>
    </xf>
    <xf numFmtId="0" fontId="0" fillId="9" borderId="9" xfId="0" applyFill="1" applyBorder="1" applyAlignment="1">
      <alignment horizontal="left" vertical="center"/>
    </xf>
    <xf numFmtId="0" fontId="61" fillId="0" borderId="0" xfId="0" applyFont="1" applyAlignment="1">
      <alignment wrapText="1"/>
    </xf>
    <xf numFmtId="0" fontId="0" fillId="9" borderId="17" xfId="0" applyFill="1" applyBorder="1"/>
    <xf numFmtId="0" fontId="0" fillId="9" borderId="18" xfId="0" applyFill="1" applyBorder="1"/>
    <xf numFmtId="0" fontId="60" fillId="6" borderId="1" xfId="0" applyFont="1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vertical="center" wrapText="1"/>
    </xf>
    <xf numFmtId="0" fontId="0" fillId="5" borderId="14" xfId="0" applyFill="1" applyBorder="1" applyAlignment="1" applyProtection="1">
      <alignment vertical="center"/>
      <protection locked="0"/>
    </xf>
    <xf numFmtId="0" fontId="0" fillId="5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5" borderId="1" xfId="0" applyFill="1" applyBorder="1" applyAlignment="1">
      <alignment horizontal="center" vertical="center"/>
    </xf>
    <xf numFmtId="9" fontId="1" fillId="0" borderId="0" xfId="1" applyFont="1" applyFill="1" applyBorder="1" applyAlignment="1" applyProtection="1">
      <alignment vertical="center"/>
    </xf>
    <xf numFmtId="0" fontId="0" fillId="0" borderId="1" xfId="0" applyBorder="1" applyProtection="1">
      <protection locked="0"/>
    </xf>
    <xf numFmtId="0" fontId="41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vertical="center" wrapText="1"/>
    </xf>
    <xf numFmtId="0" fontId="44" fillId="5" borderId="14" xfId="0" applyFont="1" applyFill="1" applyBorder="1" applyAlignment="1" applyProtection="1">
      <alignment vertical="center"/>
      <protection locked="0"/>
    </xf>
    <xf numFmtId="0" fontId="44" fillId="5" borderId="3" xfId="0" applyFont="1" applyFill="1" applyBorder="1" applyAlignment="1" applyProtection="1">
      <alignment horizontal="center" vertical="center"/>
      <protection locked="0"/>
    </xf>
    <xf numFmtId="0" fontId="44" fillId="5" borderId="1" xfId="0" applyFont="1" applyFill="1" applyBorder="1" applyAlignment="1" applyProtection="1">
      <alignment horizontal="center" vertical="center"/>
      <protection locked="0"/>
    </xf>
    <xf numFmtId="0" fontId="44" fillId="7" borderId="1" xfId="0" applyFont="1" applyFill="1" applyBorder="1" applyAlignment="1">
      <alignment horizontal="center" vertical="center"/>
    </xf>
    <xf numFmtId="0" fontId="44" fillId="5" borderId="15" xfId="0" applyFont="1" applyFill="1" applyBorder="1" applyAlignment="1" applyProtection="1">
      <alignment vertical="center"/>
      <protection locked="0"/>
    </xf>
    <xf numFmtId="0" fontId="44" fillId="5" borderId="16" xfId="0" applyFont="1" applyFill="1" applyBorder="1" applyAlignment="1" applyProtection="1">
      <alignment vertical="center"/>
      <protection locked="0"/>
    </xf>
    <xf numFmtId="0" fontId="3" fillId="7" borderId="0" xfId="0" applyFont="1" applyFill="1" applyAlignment="1">
      <alignment vertical="center" wrapText="1"/>
    </xf>
    <xf numFmtId="0" fontId="44" fillId="5" borderId="1" xfId="0" applyFont="1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left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/>
    <xf numFmtId="0" fontId="4" fillId="2" borderId="0" xfId="0" applyFont="1" applyFill="1" applyAlignment="1" applyProtection="1">
      <alignment horizontal="center" vertical="center" wrapText="1"/>
      <protection locked="0"/>
    </xf>
    <xf numFmtId="0" fontId="25" fillId="15" borderId="2" xfId="0" applyFont="1" applyFill="1" applyBorder="1" applyAlignment="1" applyProtection="1">
      <alignment vertical="center"/>
      <protection locked="0"/>
    </xf>
    <xf numFmtId="0" fontId="27" fillId="15" borderId="4" xfId="0" applyFont="1" applyFill="1" applyBorder="1" applyAlignment="1" applyProtection="1">
      <alignment vertical="center"/>
      <protection locked="0"/>
    </xf>
    <xf numFmtId="0" fontId="27" fillId="15" borderId="3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center" vertical="center"/>
    </xf>
    <xf numFmtId="0" fontId="69" fillId="3" borderId="1" xfId="0" applyFont="1" applyFill="1" applyBorder="1" applyAlignment="1">
      <alignment horizontal="center" vertical="center"/>
    </xf>
    <xf numFmtId="3" fontId="0" fillId="14" borderId="3" xfId="2" applyNumberFormat="1" applyFont="1" applyFill="1" applyBorder="1" applyAlignment="1" applyProtection="1">
      <alignment horizontal="center"/>
      <protection locked="0"/>
    </xf>
    <xf numFmtId="3" fontId="0" fillId="14" borderId="1" xfId="2" applyNumberFormat="1" applyFont="1" applyFill="1" applyBorder="1" applyAlignment="1" applyProtection="1">
      <alignment horizontal="center"/>
      <protection locked="0"/>
    </xf>
    <xf numFmtId="166" fontId="0" fillId="14" borderId="1" xfId="2" applyNumberFormat="1" applyFont="1" applyFill="1" applyBorder="1" applyAlignment="1" applyProtection="1">
      <alignment horizontal="center" vertical="center"/>
      <protection locked="0"/>
    </xf>
    <xf numFmtId="166" fontId="16" fillId="14" borderId="1" xfId="2" applyNumberFormat="1" applyFont="1" applyFill="1" applyBorder="1" applyAlignment="1" applyProtection="1">
      <alignment horizontal="center" vertical="center"/>
      <protection locked="0"/>
    </xf>
    <xf numFmtId="0" fontId="0" fillId="17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Protection="1">
      <protection locked="0"/>
    </xf>
    <xf numFmtId="0" fontId="71" fillId="5" borderId="13" xfId="0" applyFont="1" applyFill="1" applyBorder="1" applyAlignment="1">
      <alignment horizontal="center" vertical="center" wrapText="1"/>
    </xf>
    <xf numFmtId="0" fontId="54" fillId="6" borderId="11" xfId="0" applyFont="1" applyFill="1" applyBorder="1" applyAlignment="1">
      <alignment horizontal="center" vertical="center"/>
    </xf>
    <xf numFmtId="0" fontId="42" fillId="11" borderId="1" xfId="0" applyFont="1" applyFill="1" applyBorder="1" applyAlignment="1">
      <alignment horizontal="center" vertical="center"/>
    </xf>
    <xf numFmtId="164" fontId="72" fillId="5" borderId="1" xfId="1" applyNumberFormat="1" applyFont="1" applyFill="1" applyBorder="1" applyAlignment="1" applyProtection="1">
      <alignment horizontal="center" vertical="center"/>
    </xf>
    <xf numFmtId="164" fontId="72" fillId="6" borderId="1" xfId="0" applyNumberFormat="1" applyFont="1" applyFill="1" applyBorder="1" applyAlignment="1">
      <alignment horizontal="center" vertical="center"/>
    </xf>
    <xf numFmtId="0" fontId="72" fillId="7" borderId="1" xfId="0" applyFont="1" applyFill="1" applyBorder="1" applyAlignment="1">
      <alignment horizontal="center" vertical="center" wrapText="1"/>
    </xf>
    <xf numFmtId="0" fontId="72" fillId="7" borderId="1" xfId="0" applyFont="1" applyFill="1" applyBorder="1" applyAlignment="1">
      <alignment horizontal="center" vertical="center"/>
    </xf>
    <xf numFmtId="0" fontId="42" fillId="12" borderId="1" xfId="0" applyFont="1" applyFill="1" applyBorder="1" applyAlignment="1">
      <alignment horizontal="center" vertical="center"/>
    </xf>
    <xf numFmtId="0" fontId="72" fillId="9" borderId="0" xfId="0" applyFont="1" applyFill="1"/>
    <xf numFmtId="0" fontId="42" fillId="13" borderId="1" xfId="0" applyFont="1" applyFill="1" applyBorder="1" applyAlignment="1">
      <alignment horizontal="center" vertical="center"/>
    </xf>
    <xf numFmtId="0" fontId="73" fillId="6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 wrapText="1"/>
    </xf>
    <xf numFmtId="0" fontId="71" fillId="5" borderId="1" xfId="0" applyFont="1" applyFill="1" applyBorder="1" applyAlignment="1">
      <alignment horizontal="center" vertical="center"/>
    </xf>
    <xf numFmtId="0" fontId="75" fillId="6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64" fontId="72" fillId="5" borderId="1" xfId="0" applyNumberFormat="1" applyFont="1" applyFill="1" applyBorder="1" applyAlignment="1">
      <alignment horizontal="center" vertical="center"/>
    </xf>
    <xf numFmtId="164" fontId="72" fillId="6" borderId="1" xfId="1" applyNumberFormat="1" applyFont="1" applyFill="1" applyBorder="1" applyAlignment="1" applyProtection="1">
      <alignment horizontal="center" vertical="center"/>
    </xf>
    <xf numFmtId="0" fontId="60" fillId="13" borderId="1" xfId="0" applyFont="1" applyFill="1" applyBorder="1" applyAlignment="1">
      <alignment horizontal="center" vertical="center"/>
    </xf>
    <xf numFmtId="0" fontId="76" fillId="6" borderId="1" xfId="0" applyFont="1" applyFill="1" applyBorder="1" applyAlignment="1">
      <alignment horizontal="center" vertical="center" wrapText="1"/>
    </xf>
    <xf numFmtId="0" fontId="54" fillId="6" borderId="1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9" borderId="0" xfId="0" applyFont="1" applyFill="1" applyAlignment="1">
      <alignment horizontal="center" vertical="center"/>
    </xf>
    <xf numFmtId="0" fontId="46" fillId="9" borderId="0" xfId="0" applyFont="1" applyFill="1" applyAlignment="1">
      <alignment horizontal="center" vertical="center"/>
    </xf>
    <xf numFmtId="164" fontId="72" fillId="4" borderId="1" xfId="1" applyNumberFormat="1" applyFont="1" applyFill="1" applyBorder="1" applyAlignment="1" applyProtection="1">
      <alignment horizontal="center" vertical="center"/>
    </xf>
    <xf numFmtId="0" fontId="54" fillId="6" borderId="1" xfId="0" applyFont="1" applyFill="1" applyBorder="1" applyAlignment="1">
      <alignment horizontal="center" vertical="center" wrapText="1"/>
    </xf>
    <xf numFmtId="0" fontId="48" fillId="6" borderId="1" xfId="0" applyFont="1" applyFill="1" applyBorder="1" applyAlignment="1">
      <alignment horizontal="left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left" vertical="center" wrapText="1"/>
    </xf>
    <xf numFmtId="0" fontId="55" fillId="5" borderId="1" xfId="0" applyFont="1" applyFill="1" applyBorder="1" applyAlignment="1">
      <alignment horizontal="center" vertical="center"/>
    </xf>
    <xf numFmtId="0" fontId="51" fillId="5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/>
    </xf>
    <xf numFmtId="164" fontId="80" fillId="5" borderId="1" xfId="1" applyNumberFormat="1" applyFont="1" applyFill="1" applyBorder="1" applyAlignment="1" applyProtection="1">
      <alignment horizontal="center" vertical="center"/>
    </xf>
    <xf numFmtId="164" fontId="54" fillId="6" borderId="1" xfId="0" applyNumberFormat="1" applyFont="1" applyFill="1" applyBorder="1" applyAlignment="1">
      <alignment horizontal="center" vertical="center"/>
    </xf>
    <xf numFmtId="0" fontId="71" fillId="5" borderId="1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left" vertical="center" wrapText="1"/>
    </xf>
    <xf numFmtId="164" fontId="54" fillId="6" borderId="1" xfId="1" applyNumberFormat="1" applyFont="1" applyFill="1" applyBorder="1" applyAlignment="1" applyProtection="1">
      <alignment horizontal="center" vertical="center"/>
    </xf>
    <xf numFmtId="164" fontId="82" fillId="5" borderId="1" xfId="1" applyNumberFormat="1" applyFont="1" applyFill="1" applyBorder="1" applyAlignment="1" applyProtection="1">
      <alignment horizontal="center" vertical="center"/>
    </xf>
    <xf numFmtId="164" fontId="83" fillId="5" borderId="1" xfId="1" applyNumberFormat="1" applyFont="1" applyFill="1" applyBorder="1" applyAlignment="1" applyProtection="1">
      <alignment horizontal="center" vertical="center"/>
    </xf>
    <xf numFmtId="164" fontId="77" fillId="6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center"/>
      <protection locked="0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 applyProtection="1">
      <alignment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2" xfId="0" applyFill="1" applyBorder="1" applyAlignment="1">
      <alignment vertical="center" wrapText="1"/>
    </xf>
    <xf numFmtId="0" fontId="73" fillId="6" borderId="1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vertical="center" wrapText="1"/>
    </xf>
    <xf numFmtId="0" fontId="78" fillId="5" borderId="1" xfId="0" applyFont="1" applyFill="1" applyBorder="1" applyAlignment="1">
      <alignment horizontal="center" vertical="center" wrapText="1"/>
    </xf>
    <xf numFmtId="0" fontId="73" fillId="5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left" vertical="center" wrapText="1"/>
    </xf>
    <xf numFmtId="0" fontId="79" fillId="5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81" fillId="5" borderId="2" xfId="0" applyFont="1" applyFill="1" applyBorder="1" applyAlignment="1">
      <alignment vertical="center" wrapText="1"/>
    </xf>
    <xf numFmtId="0" fontId="82" fillId="5" borderId="13" xfId="0" applyFont="1" applyFill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/>
      <protection locked="0"/>
    </xf>
    <xf numFmtId="0" fontId="84" fillId="0" borderId="1" xfId="0" applyFont="1" applyBorder="1" applyAlignment="1" applyProtection="1">
      <alignment horizontal="center" vertical="center"/>
      <protection locked="0"/>
    </xf>
    <xf numFmtId="0" fontId="0" fillId="18" borderId="1" xfId="0" applyFill="1" applyBorder="1" applyProtection="1"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84" fillId="7" borderId="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52" fillId="6" borderId="1" xfId="0" applyFont="1" applyFill="1" applyBorder="1" applyAlignment="1" applyProtection="1">
      <alignment horizontal="right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17" borderId="1" xfId="0" applyFill="1" applyBorder="1" applyAlignment="1">
      <alignment horizontal="left" vertical="center" wrapText="1"/>
    </xf>
    <xf numFmtId="14" fontId="0" fillId="9" borderId="10" xfId="0" applyNumberFormat="1" applyFill="1" applyBorder="1" applyAlignment="1">
      <alignment horizontal="left" vertical="center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165" fontId="0" fillId="6" borderId="12" xfId="1" applyNumberFormat="1" applyFont="1" applyFill="1" applyBorder="1" applyAlignment="1" applyProtection="1">
      <alignment horizontal="center" vertical="center" wrapText="1"/>
    </xf>
    <xf numFmtId="165" fontId="0" fillId="6" borderId="11" xfId="1" applyNumberFormat="1" applyFont="1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61" fillId="0" borderId="0" xfId="0" applyFont="1" applyAlignment="1">
      <alignment horizontal="left" wrapText="1"/>
    </xf>
    <xf numFmtId="0" fontId="52" fillId="2" borderId="6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1" fillId="2" borderId="17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18" xfId="0" applyFont="1" applyFill="1" applyBorder="1" applyAlignment="1">
      <alignment horizontal="left" vertical="center" wrapText="1"/>
    </xf>
    <xf numFmtId="0" fontId="21" fillId="2" borderId="8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0" fontId="21" fillId="2" borderId="1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left" vertical="center" wrapText="1"/>
    </xf>
    <xf numFmtId="164" fontId="0" fillId="5" borderId="12" xfId="1" applyNumberFormat="1" applyFont="1" applyFill="1" applyBorder="1" applyAlignment="1" applyProtection="1">
      <alignment horizontal="center" vertical="center" wrapText="1"/>
    </xf>
    <xf numFmtId="164" fontId="0" fillId="5" borderId="11" xfId="1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7" borderId="0" xfId="0" applyFill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4" fillId="16" borderId="2" xfId="0" applyNumberFormat="1" applyFont="1" applyFill="1" applyBorder="1" applyAlignment="1">
      <alignment horizontal="center" vertical="center"/>
    </xf>
    <xf numFmtId="164" fontId="4" fillId="16" borderId="3" xfId="0" applyNumberFormat="1" applyFont="1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84" fillId="0" borderId="1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58" fillId="16" borderId="2" xfId="0" applyFont="1" applyFill="1" applyBorder="1" applyAlignment="1">
      <alignment horizontal="left" vertical="center"/>
    </xf>
    <xf numFmtId="0" fontId="58" fillId="16" borderId="4" xfId="0" applyFont="1" applyFill="1" applyBorder="1" applyAlignment="1">
      <alignment horizontal="left" vertical="center"/>
    </xf>
    <xf numFmtId="0" fontId="58" fillId="16" borderId="3" xfId="0" applyFont="1" applyFill="1" applyBorder="1" applyAlignment="1">
      <alignment horizontal="left" vertical="center"/>
    </xf>
    <xf numFmtId="0" fontId="58" fillId="1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4" fillId="7" borderId="6" xfId="0" applyFont="1" applyFill="1" applyBorder="1" applyAlignment="1" applyProtection="1">
      <alignment horizontal="center" vertical="center"/>
      <protection locked="0"/>
    </xf>
    <xf numFmtId="0" fontId="16" fillId="7" borderId="5" xfId="0" applyFont="1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7" borderId="8" xfId="0" applyFill="1" applyBorder="1" applyAlignment="1" applyProtection="1">
      <alignment horizontal="center" vertical="center"/>
      <protection locked="0"/>
    </xf>
    <xf numFmtId="0" fontId="16" fillId="7" borderId="9" xfId="0" applyFont="1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 vertical="center"/>
      <protection locked="0"/>
    </xf>
    <xf numFmtId="0" fontId="4" fillId="16" borderId="2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25" fillId="15" borderId="2" xfId="0" applyFont="1" applyFill="1" applyBorder="1" applyAlignment="1" applyProtection="1">
      <alignment horizontal="left" vertical="center"/>
      <protection locked="0"/>
    </xf>
    <xf numFmtId="0" fontId="27" fillId="15" borderId="4" xfId="0" applyFont="1" applyFill="1" applyBorder="1" applyAlignment="1" applyProtection="1">
      <alignment horizontal="left" vertical="center"/>
      <protection locked="0"/>
    </xf>
    <xf numFmtId="0" fontId="27" fillId="15" borderId="3" xfId="0" applyFont="1" applyFill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46" fillId="15" borderId="2" xfId="0" applyFont="1" applyFill="1" applyBorder="1" applyAlignment="1">
      <alignment horizontal="center" vertical="center"/>
    </xf>
    <xf numFmtId="0" fontId="46" fillId="15" borderId="4" xfId="0" applyFont="1" applyFill="1" applyBorder="1" applyAlignment="1">
      <alignment horizontal="center" vertical="center"/>
    </xf>
    <xf numFmtId="0" fontId="46" fillId="15" borderId="3" xfId="0" applyFont="1" applyFill="1" applyBorder="1" applyAlignment="1">
      <alignment horizontal="center" vertical="center"/>
    </xf>
    <xf numFmtId="0" fontId="0" fillId="7" borderId="1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6" fillId="15" borderId="2" xfId="0" applyFont="1" applyFill="1" applyBorder="1" applyAlignment="1">
      <alignment horizontal="left" vertical="center"/>
    </xf>
    <xf numFmtId="0" fontId="46" fillId="15" borderId="4" xfId="0" applyFont="1" applyFill="1" applyBorder="1" applyAlignment="1">
      <alignment horizontal="left" vertical="center"/>
    </xf>
    <xf numFmtId="0" fontId="46" fillId="15" borderId="3" xfId="0" applyFont="1" applyFill="1" applyBorder="1" applyAlignment="1">
      <alignment horizontal="left" vertical="center"/>
    </xf>
    <xf numFmtId="0" fontId="18" fillId="2" borderId="0" xfId="0" applyFont="1" applyFill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25" fillId="15" borderId="1" xfId="0" applyFont="1" applyFill="1" applyBorder="1" applyAlignment="1" applyProtection="1">
      <alignment horizontal="left" vertical="center"/>
      <protection locked="0"/>
    </xf>
    <xf numFmtId="0" fontId="27" fillId="15" borderId="1" xfId="0" applyFont="1" applyFill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7" borderId="6" xfId="0" applyFont="1" applyFill="1" applyBorder="1" applyAlignment="1" applyProtection="1">
      <alignment horizontal="center" vertical="center"/>
      <protection locked="0"/>
    </xf>
    <xf numFmtId="0" fontId="0" fillId="7" borderId="5" xfId="0" applyFont="1" applyFill="1" applyBorder="1" applyAlignment="1" applyProtection="1">
      <alignment horizontal="center" vertical="center"/>
      <protection locked="0"/>
    </xf>
    <xf numFmtId="0" fontId="0" fillId="7" borderId="7" xfId="0" applyFont="1" applyFill="1" applyBorder="1" applyAlignment="1" applyProtection="1">
      <alignment horizontal="center" vertical="center"/>
      <protection locked="0"/>
    </xf>
    <xf numFmtId="0" fontId="0" fillId="7" borderId="8" xfId="0" applyFont="1" applyFill="1" applyBorder="1" applyAlignment="1" applyProtection="1">
      <alignment horizontal="center" vertical="center"/>
      <protection locked="0"/>
    </xf>
    <xf numFmtId="0" fontId="0" fillId="7" borderId="9" xfId="0" applyFont="1" applyFill="1" applyBorder="1" applyAlignment="1" applyProtection="1">
      <alignment horizontal="center" vertical="center"/>
      <protection locked="0"/>
    </xf>
    <xf numFmtId="0" fontId="0" fillId="7" borderId="10" xfId="0" applyFont="1" applyFill="1" applyBorder="1" applyAlignment="1" applyProtection="1">
      <alignment horizontal="center" vertical="center"/>
      <protection locked="0"/>
    </xf>
    <xf numFmtId="0" fontId="42" fillId="15" borderId="1" xfId="0" applyFont="1" applyFill="1" applyBorder="1" applyAlignment="1">
      <alignment horizontal="left" vertical="center"/>
    </xf>
    <xf numFmtId="0" fontId="46" fillId="15" borderId="1" xfId="0" applyFont="1" applyFill="1" applyBorder="1" applyAlignment="1">
      <alignment horizontal="center" vertical="center"/>
    </xf>
    <xf numFmtId="0" fontId="18" fillId="7" borderId="6" xfId="0" applyFont="1" applyFill="1" applyBorder="1" applyAlignment="1" applyProtection="1">
      <alignment horizontal="center" vertical="center"/>
      <protection locked="0"/>
    </xf>
    <xf numFmtId="0" fontId="70" fillId="7" borderId="5" xfId="0" applyFont="1" applyFill="1" applyBorder="1" applyAlignment="1" applyProtection="1">
      <alignment horizontal="center" vertical="center"/>
      <protection locked="0"/>
    </xf>
    <xf numFmtId="0" fontId="18" fillId="7" borderId="7" xfId="0" applyFont="1" applyFill="1" applyBorder="1" applyAlignment="1" applyProtection="1">
      <alignment horizontal="center" vertical="center"/>
      <protection locked="0"/>
    </xf>
    <xf numFmtId="0" fontId="18" fillId="7" borderId="8" xfId="0" applyFont="1" applyFill="1" applyBorder="1" applyAlignment="1" applyProtection="1">
      <alignment horizontal="center" vertical="center"/>
      <protection locked="0"/>
    </xf>
    <xf numFmtId="0" fontId="70" fillId="7" borderId="9" xfId="0" applyFont="1" applyFill="1" applyBorder="1" applyAlignment="1" applyProtection="1">
      <alignment horizontal="center" vertical="center"/>
      <protection locked="0"/>
    </xf>
    <xf numFmtId="0" fontId="18" fillId="7" borderId="1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51" fillId="5" borderId="2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>
      <alignment horizontal="center" vertical="center" wrapText="1"/>
    </xf>
    <xf numFmtId="0" fontId="51" fillId="5" borderId="3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6" fillId="6" borderId="4" xfId="0" applyFont="1" applyFill="1" applyBorder="1" applyAlignment="1">
      <alignment horizontal="center" vertical="center" wrapText="1"/>
    </xf>
    <xf numFmtId="0" fontId="56" fillId="6" borderId="3" xfId="0" applyFont="1" applyFill="1" applyBorder="1" applyAlignment="1">
      <alignment horizontal="center" vertical="center" wrapText="1"/>
    </xf>
    <xf numFmtId="0" fontId="60" fillId="11" borderId="0" xfId="0" applyFont="1" applyFill="1" applyAlignment="1">
      <alignment horizontal="left"/>
    </xf>
    <xf numFmtId="0" fontId="67" fillId="5" borderId="5" xfId="0" applyFont="1" applyFill="1" applyBorder="1" applyAlignment="1">
      <alignment horizontal="center" vertical="center" wrapText="1"/>
    </xf>
    <xf numFmtId="0" fontId="67" fillId="5" borderId="0" xfId="0" applyFont="1" applyFill="1" applyAlignment="1">
      <alignment horizontal="center" vertical="center" wrapText="1"/>
    </xf>
    <xf numFmtId="0" fontId="66" fillId="5" borderId="5" xfId="0" applyFont="1" applyFill="1" applyBorder="1" applyAlignment="1">
      <alignment horizontal="center" vertical="center" wrapText="1"/>
    </xf>
    <xf numFmtId="0" fontId="66" fillId="5" borderId="0" xfId="0" applyFont="1" applyFill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58" fillId="11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0" fillId="7" borderId="0" xfId="0" applyFont="1" applyFill="1" applyAlignment="1" applyProtection="1">
      <alignment horizontal="center" vertical="center"/>
      <protection locked="0"/>
    </xf>
    <xf numFmtId="0" fontId="52" fillId="2" borderId="0" xfId="0" applyFont="1" applyFill="1" applyAlignment="1" applyProtection="1">
      <alignment horizontal="center" vertical="center"/>
      <protection locked="0"/>
    </xf>
    <xf numFmtId="0" fontId="0" fillId="7" borderId="6" xfId="0" applyFill="1" applyBorder="1" applyAlignment="1" applyProtection="1">
      <alignment horizontal="left" vertical="top"/>
      <protection locked="0"/>
    </xf>
    <xf numFmtId="0" fontId="0" fillId="7" borderId="5" xfId="0" applyFill="1" applyBorder="1" applyAlignment="1" applyProtection="1">
      <alignment horizontal="left" vertical="top"/>
      <protection locked="0"/>
    </xf>
    <xf numFmtId="0" fontId="0" fillId="7" borderId="7" xfId="0" applyFill="1" applyBorder="1" applyAlignment="1" applyProtection="1">
      <alignment horizontal="left" vertical="top"/>
      <protection locked="0"/>
    </xf>
    <xf numFmtId="0" fontId="0" fillId="7" borderId="17" xfId="0" applyFill="1" applyBorder="1" applyAlignment="1" applyProtection="1">
      <alignment horizontal="left" vertical="top"/>
      <protection locked="0"/>
    </xf>
    <xf numFmtId="0" fontId="0" fillId="7" borderId="0" xfId="0" applyFill="1" applyBorder="1" applyAlignment="1" applyProtection="1">
      <alignment horizontal="left" vertical="top"/>
      <protection locked="0"/>
    </xf>
    <xf numFmtId="0" fontId="0" fillId="7" borderId="18" xfId="0" applyFill="1" applyBorder="1" applyAlignment="1" applyProtection="1">
      <alignment horizontal="left" vertical="top"/>
      <protection locked="0"/>
    </xf>
    <xf numFmtId="0" fontId="0" fillId="7" borderId="8" xfId="0" applyFill="1" applyBorder="1" applyAlignment="1" applyProtection="1">
      <alignment horizontal="left" vertical="top"/>
      <protection locked="0"/>
    </xf>
    <xf numFmtId="0" fontId="0" fillId="7" borderId="9" xfId="0" applyFill="1" applyBorder="1" applyAlignment="1" applyProtection="1">
      <alignment horizontal="left" vertical="top"/>
      <protection locked="0"/>
    </xf>
    <xf numFmtId="0" fontId="0" fillId="7" borderId="10" xfId="0" applyFill="1" applyBorder="1" applyAlignment="1" applyProtection="1">
      <alignment horizontal="left" vertical="top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51" fillId="7" borderId="2" xfId="0" applyFont="1" applyFill="1" applyBorder="1" applyAlignment="1">
      <alignment horizontal="center" vertical="center" wrapText="1"/>
    </xf>
    <xf numFmtId="0" fontId="51" fillId="7" borderId="4" xfId="0" applyFont="1" applyFill="1" applyBorder="1" applyAlignment="1">
      <alignment horizontal="center" vertical="center" wrapText="1"/>
    </xf>
    <xf numFmtId="0" fontId="51" fillId="7" borderId="3" xfId="0" applyFont="1" applyFill="1" applyBorder="1" applyAlignment="1">
      <alignment horizontal="center" vertical="center" wrapText="1"/>
    </xf>
    <xf numFmtId="0" fontId="56" fillId="7" borderId="2" xfId="0" applyFont="1" applyFill="1" applyBorder="1" applyAlignment="1">
      <alignment horizontal="center" vertical="center" wrapText="1"/>
    </xf>
    <xf numFmtId="0" fontId="56" fillId="7" borderId="4" xfId="0" applyFont="1" applyFill="1" applyBorder="1" applyAlignment="1">
      <alignment horizontal="center" vertical="center" wrapText="1"/>
    </xf>
    <xf numFmtId="0" fontId="56" fillId="7" borderId="3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/>
    </xf>
    <xf numFmtId="0" fontId="23" fillId="7" borderId="5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 applyProtection="1">
      <alignment horizontal="center" vertical="center"/>
      <protection locked="0"/>
    </xf>
    <xf numFmtId="0" fontId="12" fillId="9" borderId="4" xfId="0" applyFont="1" applyFill="1" applyBorder="1" applyAlignment="1">
      <alignment horizontal="center"/>
    </xf>
    <xf numFmtId="165" fontId="41" fillId="14" borderId="1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46" fillId="1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4" fillId="7" borderId="1" xfId="0" applyFont="1" applyFill="1" applyBorder="1" applyAlignment="1" applyProtection="1">
      <alignment horizontal="center" vertical="center"/>
      <protection locked="0"/>
    </xf>
    <xf numFmtId="0" fontId="46" fillId="14" borderId="4" xfId="0" applyFont="1" applyFill="1" applyBorder="1" applyAlignment="1">
      <alignment horizontal="center" vertical="center"/>
    </xf>
    <xf numFmtId="0" fontId="65" fillId="2" borderId="2" xfId="0" applyFont="1" applyFill="1" applyBorder="1" applyAlignment="1">
      <alignment horizontal="left" vertical="center" wrapText="1"/>
    </xf>
    <xf numFmtId="0" fontId="65" fillId="2" borderId="3" xfId="0" applyFont="1" applyFill="1" applyBorder="1" applyAlignment="1">
      <alignment horizontal="left" vertical="center" wrapText="1"/>
    </xf>
    <xf numFmtId="3" fontId="0" fillId="14" borderId="1" xfId="2" applyNumberFormat="1" applyFont="1" applyFill="1" applyBorder="1" applyAlignment="1" applyProtection="1">
      <alignment horizontal="center"/>
      <protection locked="0"/>
    </xf>
    <xf numFmtId="0" fontId="0" fillId="14" borderId="2" xfId="0" applyFill="1" applyBorder="1" applyAlignment="1" applyProtection="1">
      <alignment horizontal="center" vertical="center"/>
      <protection locked="0"/>
    </xf>
    <xf numFmtId="0" fontId="0" fillId="14" borderId="4" xfId="0" applyFill="1" applyBorder="1" applyAlignment="1" applyProtection="1">
      <alignment horizontal="center" vertical="center"/>
      <protection locked="0"/>
    </xf>
    <xf numFmtId="0" fontId="0" fillId="14" borderId="3" xfId="0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2" fillId="14" borderId="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/>
    </xf>
  </cellXfs>
  <cellStyles count="3">
    <cellStyle name="Milliers" xfId="2" builtinId="3"/>
    <cellStyle name="Normal" xfId="0" builtinId="0"/>
    <cellStyle name="Pourcentage" xfId="1" builtinId="5"/>
  </cellStyles>
  <dxfs count="84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6E6A2"/>
      <color rgb="FFA2D668"/>
      <color rgb="FF47CFFF"/>
      <color rgb="FFF2A16A"/>
      <color rgb="FFE66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10583</xdr:rowOff>
    </xdr:from>
    <xdr:to>
      <xdr:col>3</xdr:col>
      <xdr:colOff>228600</xdr:colOff>
      <xdr:row>39</xdr:row>
      <xdr:rowOff>58208</xdr:rowOff>
    </xdr:to>
    <xdr:pic>
      <xdr:nvPicPr>
        <xdr:cNvPr id="2" name="Image 3" descr="Co-signature_territoire_rouge">
          <a:extLst>
            <a:ext uri="{FF2B5EF4-FFF2-40B4-BE49-F238E27FC236}">
              <a16:creationId xmlns:a16="http://schemas.microsoft.com/office/drawing/2014/main" id="{80A41C79-81D2-A057-0F8C-6ACB4B84C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8000"/>
          <a:ext cx="2641600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33</xdr:row>
      <xdr:rowOff>63499</xdr:rowOff>
    </xdr:from>
    <xdr:to>
      <xdr:col>12</xdr:col>
      <xdr:colOff>228600</xdr:colOff>
      <xdr:row>39</xdr:row>
      <xdr:rowOff>111124</xdr:rowOff>
    </xdr:to>
    <xdr:pic>
      <xdr:nvPicPr>
        <xdr:cNvPr id="3" name="Image 3" descr="Co-signature_territoire_rouge">
          <a:extLst>
            <a:ext uri="{FF2B5EF4-FFF2-40B4-BE49-F238E27FC236}">
              <a16:creationId xmlns:a16="http://schemas.microsoft.com/office/drawing/2014/main" id="{85008805-2EBA-4C62-B9F8-13326211B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0417" y="7990416"/>
          <a:ext cx="2641600" cy="112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rtrand DUMAS" id="{116B1EED-82BA-4AA0-BC1F-FEF1DE1598EC}" userId="S::bertrand.dumas@na.chambagri.fr::1bd2ecd7-79e3-46b6-8ff7-86e2f76b0678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9" dT="2025-07-16T12:54:57.99" personId="{116B1EED-82BA-4AA0-BC1F-FEF1DE1598EC}" id="{26DC4A03-0C70-49DB-94CA-73CB9ED2BF11}">
    <text>Intégration des surfaces dérobées à hauteur de 50%</text>
  </threadedComment>
  <threadedComment ref="D29" dT="2025-07-16T12:54:57.99" personId="{116B1EED-82BA-4AA0-BC1F-FEF1DE1598EC}" id="{F01DA54E-8185-42C0-9A1A-8974AEBE71B0}">
    <text>Intégration des surfaces dérobées à hauteur de 50%</text>
  </threadedComment>
  <threadedComment ref="B30" dT="2025-07-16T12:55:07.70" personId="{116B1EED-82BA-4AA0-BC1F-FEF1DE1598EC}" id="{3A6259C3-8E8D-4FF8-A4AF-1A1C7D81BFC1}">
    <text>Intégration des surfaces dérobées à hauteur de 50%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FC10A-A831-44EC-82E0-1A17E9ADB7F7}">
  <dimension ref="A1:Q33"/>
  <sheetViews>
    <sheetView topLeftCell="A4" zoomScale="90" zoomScaleNormal="90" workbookViewId="0">
      <selection activeCell="J2" sqref="J2:Q2"/>
    </sheetView>
  </sheetViews>
  <sheetFormatPr baseColWidth="10" defaultColWidth="11.42578125" defaultRowHeight="15" x14ac:dyDescent="0.25"/>
  <cols>
    <col min="1" max="8" width="11.42578125" style="5"/>
    <col min="9" max="9" width="4.140625" style="5" customWidth="1"/>
    <col min="10" max="16384" width="11.42578125" style="5"/>
  </cols>
  <sheetData>
    <row r="1" spans="1:17" ht="12.75" customHeight="1" x14ac:dyDescent="0.25"/>
    <row r="2" spans="1:17" ht="87" customHeight="1" x14ac:dyDescent="0.25">
      <c r="A2" s="522" t="s">
        <v>185</v>
      </c>
      <c r="B2" s="523"/>
      <c r="C2" s="523"/>
      <c r="D2" s="523"/>
      <c r="E2" s="523"/>
      <c r="F2" s="523"/>
      <c r="G2" s="523"/>
      <c r="H2" s="523"/>
      <c r="I2" s="211"/>
      <c r="J2" s="522" t="s">
        <v>186</v>
      </c>
      <c r="K2" s="522"/>
      <c r="L2" s="522"/>
      <c r="M2" s="522"/>
      <c r="N2" s="522"/>
      <c r="O2" s="522"/>
      <c r="P2" s="522"/>
      <c r="Q2" s="522"/>
    </row>
    <row r="3" spans="1:17" ht="24" customHeight="1" x14ac:dyDescent="0.25">
      <c r="A3"/>
      <c r="B3" s="210"/>
      <c r="C3" s="211"/>
      <c r="D3" s="211"/>
      <c r="E3" s="211"/>
      <c r="F3" s="211"/>
      <c r="G3" s="211"/>
      <c r="H3" s="211"/>
      <c r="I3" s="211"/>
      <c r="J3" s="212"/>
      <c r="K3" s="212"/>
      <c r="L3"/>
      <c r="M3"/>
      <c r="N3"/>
      <c r="O3"/>
      <c r="P3"/>
      <c r="Q3"/>
    </row>
    <row r="4" spans="1:17" ht="15" customHeight="1" x14ac:dyDescent="0.25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/>
      <c r="M4"/>
      <c r="N4"/>
      <c r="O4"/>
      <c r="P4"/>
      <c r="Q4"/>
    </row>
    <row r="5" spans="1:17" ht="15" customHeight="1" x14ac:dyDescent="0.25">
      <c r="A5" s="213" t="s">
        <v>164</v>
      </c>
      <c r="B5" s="214"/>
      <c r="C5" s="214"/>
      <c r="D5" s="214"/>
      <c r="E5" s="214"/>
      <c r="F5" s="214"/>
      <c r="G5" s="214"/>
      <c r="H5" s="215"/>
      <c r="I5" s="212"/>
      <c r="J5" s="213" t="s">
        <v>119</v>
      </c>
      <c r="K5" s="214"/>
      <c r="L5" s="214"/>
      <c r="M5" s="214"/>
      <c r="N5" s="214"/>
      <c r="O5" s="214"/>
      <c r="P5" s="214"/>
      <c r="Q5" s="215"/>
    </row>
    <row r="6" spans="1:17" ht="63" customHeight="1" x14ac:dyDescent="0.25">
      <c r="A6" s="519" t="s">
        <v>181</v>
      </c>
      <c r="B6" s="520"/>
      <c r="C6" s="520"/>
      <c r="D6" s="520"/>
      <c r="E6" s="520"/>
      <c r="F6" s="520"/>
      <c r="G6" s="520"/>
      <c r="H6" s="521"/>
      <c r="I6" s="200"/>
      <c r="J6" s="519" t="s">
        <v>183</v>
      </c>
      <c r="K6" s="520"/>
      <c r="L6" s="520"/>
      <c r="M6" s="520"/>
      <c r="N6" s="520"/>
      <c r="O6" s="520"/>
      <c r="P6" s="520"/>
      <c r="Q6" s="521"/>
    </row>
    <row r="7" spans="1:17" ht="15" customHeight="1" x14ac:dyDescent="0.25">
      <c r="A7" s="201"/>
      <c r="B7" s="202"/>
      <c r="C7" s="202"/>
      <c r="D7" s="202"/>
      <c r="E7" s="202"/>
      <c r="F7" s="202"/>
      <c r="G7" s="202"/>
      <c r="H7" s="203"/>
      <c r="I7" s="200"/>
      <c r="J7" s="201"/>
      <c r="K7" s="202"/>
      <c r="L7" s="202"/>
      <c r="M7" s="202"/>
      <c r="N7" s="202"/>
      <c r="O7" s="202"/>
      <c r="P7" s="202"/>
      <c r="Q7" s="203"/>
    </row>
    <row r="8" spans="1:17" ht="15" customHeight="1" x14ac:dyDescent="0.25">
      <c r="A8" s="201" t="s">
        <v>116</v>
      </c>
      <c r="B8" s="202"/>
      <c r="C8" s="202"/>
      <c r="D8" s="202"/>
      <c r="E8" s="202"/>
      <c r="F8" s="202"/>
      <c r="G8" s="202"/>
      <c r="H8" s="203"/>
      <c r="I8" s="200"/>
      <c r="J8" s="201" t="s">
        <v>116</v>
      </c>
      <c r="K8" s="202"/>
      <c r="L8" s="202"/>
      <c r="M8" s="202"/>
      <c r="N8" s="202"/>
      <c r="O8" s="202"/>
      <c r="P8" s="202"/>
      <c r="Q8" s="203"/>
    </row>
    <row r="9" spans="1:17" ht="15" customHeight="1" x14ac:dyDescent="0.25">
      <c r="A9" s="201"/>
      <c r="B9" s="202"/>
      <c r="C9" s="202"/>
      <c r="D9" s="202"/>
      <c r="E9" s="202"/>
      <c r="F9" s="202"/>
      <c r="G9" s="202"/>
      <c r="H9" s="203"/>
      <c r="I9" s="200"/>
      <c r="J9" s="201"/>
      <c r="K9" s="202"/>
      <c r="L9" s="202"/>
      <c r="M9" s="202"/>
      <c r="N9" s="202"/>
      <c r="O9" s="202"/>
      <c r="P9" s="202"/>
      <c r="Q9" s="203"/>
    </row>
    <row r="10" spans="1:17" ht="15" customHeight="1" x14ac:dyDescent="0.25">
      <c r="A10" s="201" t="s">
        <v>117</v>
      </c>
      <c r="B10" s="202"/>
      <c r="C10" s="202"/>
      <c r="D10" s="202"/>
      <c r="E10" s="202"/>
      <c r="F10" s="202"/>
      <c r="G10" s="202"/>
      <c r="H10" s="203"/>
      <c r="I10" s="200"/>
      <c r="J10" s="201" t="s">
        <v>117</v>
      </c>
      <c r="K10" s="202"/>
      <c r="L10" s="202"/>
      <c r="M10" s="202"/>
      <c r="N10" s="202"/>
      <c r="O10" s="202"/>
      <c r="P10" s="202"/>
      <c r="Q10" s="203"/>
    </row>
    <row r="11" spans="1:17" ht="15" customHeight="1" x14ac:dyDescent="0.25">
      <c r="A11" s="201"/>
      <c r="B11" s="202"/>
      <c r="C11" s="202"/>
      <c r="D11" s="202"/>
      <c r="E11" s="202"/>
      <c r="F11" s="202"/>
      <c r="G11" s="202"/>
      <c r="H11" s="203"/>
      <c r="I11" s="200"/>
      <c r="J11" s="201"/>
      <c r="K11" s="202"/>
      <c r="L11" s="202"/>
      <c r="M11" s="202"/>
      <c r="N11" s="202"/>
      <c r="O11" s="202"/>
      <c r="P11" s="202"/>
      <c r="Q11" s="203"/>
    </row>
    <row r="12" spans="1:17" ht="15" customHeight="1" x14ac:dyDescent="0.25">
      <c r="A12" s="201" t="s">
        <v>118</v>
      </c>
      <c r="B12" s="202"/>
      <c r="C12" s="202"/>
      <c r="D12" s="202"/>
      <c r="E12" s="202"/>
      <c r="F12" s="202"/>
      <c r="G12" s="202"/>
      <c r="H12" s="203"/>
      <c r="I12" s="200"/>
      <c r="J12" s="201" t="s">
        <v>118</v>
      </c>
      <c r="K12" s="202"/>
      <c r="L12" s="202"/>
      <c r="M12" s="202"/>
      <c r="N12" s="202"/>
      <c r="O12" s="202"/>
      <c r="P12" s="202"/>
      <c r="Q12" s="203"/>
    </row>
    <row r="13" spans="1:17" ht="15" customHeight="1" x14ac:dyDescent="0.25">
      <c r="A13" s="204"/>
      <c r="B13" s="202"/>
      <c r="C13" s="202"/>
      <c r="D13" s="202"/>
      <c r="E13" s="202"/>
      <c r="F13" s="202"/>
      <c r="G13" s="202"/>
      <c r="H13" s="203"/>
      <c r="I13" s="200"/>
      <c r="J13" s="204"/>
      <c r="K13" s="202"/>
      <c r="L13" s="202"/>
      <c r="M13" s="202"/>
      <c r="N13" s="202"/>
      <c r="O13" s="202"/>
      <c r="P13" s="202"/>
      <c r="Q13" s="203"/>
    </row>
    <row r="14" spans="1:17" ht="15" customHeight="1" x14ac:dyDescent="0.25">
      <c r="A14" s="204"/>
      <c r="B14" s="202"/>
      <c r="C14" s="202"/>
      <c r="D14" s="202"/>
      <c r="E14" s="202"/>
      <c r="F14" s="202"/>
      <c r="G14" s="202"/>
      <c r="H14" s="203"/>
      <c r="I14" s="200"/>
      <c r="J14" s="204"/>
      <c r="K14" s="202"/>
      <c r="L14" s="202"/>
      <c r="M14" s="202"/>
      <c r="N14" s="202"/>
      <c r="O14" s="202"/>
      <c r="P14" s="202"/>
      <c r="Q14" s="203"/>
    </row>
    <row r="15" spans="1:17" ht="15" customHeight="1" x14ac:dyDescent="0.25">
      <c r="A15" s="204"/>
      <c r="B15" s="202"/>
      <c r="C15" s="202"/>
      <c r="D15" s="202"/>
      <c r="E15" s="202"/>
      <c r="F15" s="202"/>
      <c r="G15" s="202"/>
      <c r="H15" s="203"/>
      <c r="I15" s="200"/>
      <c r="J15" s="204"/>
      <c r="K15" s="202"/>
      <c r="L15" s="202"/>
      <c r="M15" s="202"/>
      <c r="N15" s="202"/>
      <c r="O15" s="202"/>
      <c r="P15" s="202"/>
      <c r="Q15" s="203"/>
    </row>
    <row r="16" spans="1:17" ht="15" customHeight="1" x14ac:dyDescent="0.25">
      <c r="A16" s="204"/>
      <c r="B16" s="202"/>
      <c r="C16" s="202"/>
      <c r="D16" s="202"/>
      <c r="E16" s="202"/>
      <c r="F16" s="202"/>
      <c r="G16" s="202"/>
      <c r="H16" s="203"/>
      <c r="I16" s="200"/>
      <c r="J16" s="204"/>
      <c r="K16" s="202"/>
      <c r="L16" s="202"/>
      <c r="M16" s="202"/>
      <c r="N16" s="202"/>
      <c r="O16" s="202"/>
      <c r="P16" s="202"/>
      <c r="Q16" s="203"/>
    </row>
    <row r="17" spans="1:17" ht="15" customHeight="1" x14ac:dyDescent="0.25">
      <c r="A17" s="205"/>
      <c r="B17" s="206"/>
      <c r="C17" s="206"/>
      <c r="D17" s="206"/>
      <c r="E17" s="206"/>
      <c r="F17" s="206"/>
      <c r="G17" s="206"/>
      <c r="H17" s="207"/>
      <c r="I17" s="200"/>
      <c r="J17" s="205"/>
      <c r="K17" s="206"/>
      <c r="L17" s="206"/>
      <c r="M17" s="206"/>
      <c r="N17" s="206"/>
      <c r="O17" s="206"/>
      <c r="P17" s="206"/>
      <c r="Q17" s="207"/>
    </row>
    <row r="18" spans="1:17" ht="15" customHeight="1" x14ac:dyDescent="0.25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</row>
    <row r="19" spans="1:17" ht="15" customHeight="1" x14ac:dyDescent="0.25">
      <c r="A19" s="213" t="s">
        <v>163</v>
      </c>
      <c r="B19" s="214"/>
      <c r="C19" s="214"/>
      <c r="D19" s="214"/>
      <c r="E19" s="214"/>
      <c r="F19" s="214"/>
      <c r="G19" s="214"/>
      <c r="H19" s="215"/>
      <c r="I19" s="212"/>
      <c r="J19" s="213" t="s">
        <v>165</v>
      </c>
      <c r="K19" s="214"/>
      <c r="L19" s="214"/>
      <c r="M19" s="214"/>
      <c r="N19" s="214"/>
      <c r="O19" s="214"/>
      <c r="P19" s="214"/>
      <c r="Q19" s="215"/>
    </row>
    <row r="20" spans="1:17" ht="15" customHeight="1" x14ac:dyDescent="0.25">
      <c r="A20" s="519" t="s">
        <v>120</v>
      </c>
      <c r="B20" s="520"/>
      <c r="C20" s="520"/>
      <c r="D20" s="520"/>
      <c r="E20" s="520"/>
      <c r="F20" s="520"/>
      <c r="G20" s="520"/>
      <c r="H20" s="521"/>
      <c r="I20" s="200"/>
      <c r="J20" s="519" t="s">
        <v>120</v>
      </c>
      <c r="K20" s="520"/>
      <c r="L20" s="520"/>
      <c r="M20" s="520"/>
      <c r="N20" s="520"/>
      <c r="O20" s="520"/>
      <c r="P20" s="520"/>
      <c r="Q20" s="521"/>
    </row>
    <row r="21" spans="1:17" ht="15" customHeight="1" x14ac:dyDescent="0.25">
      <c r="A21" s="201" t="s">
        <v>157</v>
      </c>
      <c r="B21" s="202"/>
      <c r="C21" s="202"/>
      <c r="D21" s="202"/>
      <c r="E21" s="202"/>
      <c r="F21" s="202"/>
      <c r="G21" s="202"/>
      <c r="H21" s="203"/>
      <c r="I21" s="200"/>
      <c r="J21" s="201" t="s">
        <v>158</v>
      </c>
      <c r="K21" s="202"/>
      <c r="L21" s="202"/>
      <c r="M21" s="202"/>
      <c r="N21" s="202"/>
      <c r="O21" s="202"/>
      <c r="P21" s="202"/>
      <c r="Q21" s="203"/>
    </row>
    <row r="22" spans="1:17" ht="15" customHeight="1" x14ac:dyDescent="0.25">
      <c r="A22" s="201" t="s">
        <v>182</v>
      </c>
      <c r="B22" s="202"/>
      <c r="C22" s="202"/>
      <c r="D22" s="202"/>
      <c r="E22" s="202"/>
      <c r="F22" s="202"/>
      <c r="G22" s="202"/>
      <c r="H22" s="203"/>
      <c r="I22" s="200"/>
      <c r="J22" s="201" t="s">
        <v>184</v>
      </c>
      <c r="K22" s="202"/>
      <c r="L22" s="202"/>
      <c r="M22" s="202"/>
      <c r="N22" s="202"/>
      <c r="O22" s="202"/>
      <c r="P22" s="202"/>
      <c r="Q22" s="203"/>
    </row>
    <row r="23" spans="1:17" ht="15" customHeight="1" x14ac:dyDescent="0.25">
      <c r="A23" s="201"/>
      <c r="B23" s="202"/>
      <c r="C23" s="202"/>
      <c r="D23" s="202"/>
      <c r="E23" s="202"/>
      <c r="F23" s="202"/>
      <c r="G23" s="202"/>
      <c r="H23" s="203"/>
      <c r="I23" s="200"/>
      <c r="J23" s="201"/>
      <c r="K23" s="202"/>
      <c r="L23" s="202"/>
      <c r="M23" s="202"/>
      <c r="N23" s="202"/>
      <c r="O23" s="202"/>
      <c r="P23" s="202"/>
      <c r="Q23" s="203"/>
    </row>
    <row r="24" spans="1:17" ht="15" customHeight="1" x14ac:dyDescent="0.25">
      <c r="A24" s="202"/>
      <c r="B24" s="202"/>
      <c r="C24" s="202"/>
      <c r="D24" s="202"/>
      <c r="E24" s="202"/>
      <c r="F24" s="202"/>
      <c r="G24" s="202"/>
      <c r="H24" s="203"/>
      <c r="I24" s="200"/>
      <c r="J24" s="204"/>
      <c r="K24" s="202"/>
      <c r="L24" s="202"/>
      <c r="M24" s="202"/>
      <c r="N24" s="202"/>
      <c r="O24" s="202"/>
      <c r="P24" s="202"/>
      <c r="Q24" s="203"/>
    </row>
    <row r="25" spans="1:17" ht="15" customHeight="1" x14ac:dyDescent="0.25">
      <c r="A25" s="201" t="s">
        <v>116</v>
      </c>
      <c r="B25" s="202"/>
      <c r="C25" s="202"/>
      <c r="D25" s="202"/>
      <c r="E25" s="202"/>
      <c r="F25" s="202"/>
      <c r="G25" s="202"/>
      <c r="H25" s="203"/>
      <c r="I25" s="200"/>
      <c r="J25" s="201" t="s">
        <v>116</v>
      </c>
      <c r="K25" s="202"/>
      <c r="L25" s="202"/>
      <c r="M25" s="202"/>
      <c r="N25" s="202"/>
      <c r="O25" s="202"/>
      <c r="P25" s="202"/>
      <c r="Q25" s="203"/>
    </row>
    <row r="26" spans="1:17" ht="15" customHeight="1" x14ac:dyDescent="0.25">
      <c r="A26" s="201"/>
      <c r="B26" s="202"/>
      <c r="C26" s="202"/>
      <c r="D26" s="202"/>
      <c r="E26" s="202"/>
      <c r="F26" s="202"/>
      <c r="G26" s="202"/>
      <c r="H26" s="203"/>
      <c r="I26" s="200"/>
      <c r="J26" s="201"/>
      <c r="K26" s="202"/>
      <c r="L26" s="202"/>
      <c r="M26" s="202"/>
      <c r="N26" s="202"/>
      <c r="O26" s="202"/>
      <c r="P26" s="202"/>
      <c r="Q26" s="203"/>
    </row>
    <row r="27" spans="1:17" ht="15" customHeight="1" x14ac:dyDescent="0.25">
      <c r="A27" s="201" t="s">
        <v>117</v>
      </c>
      <c r="B27" s="202"/>
      <c r="C27" s="202"/>
      <c r="D27" s="202"/>
      <c r="E27" s="202"/>
      <c r="F27" s="202"/>
      <c r="G27" s="202"/>
      <c r="H27" s="203"/>
      <c r="I27" s="200"/>
      <c r="J27" s="201" t="s">
        <v>117</v>
      </c>
      <c r="K27" s="202"/>
      <c r="L27" s="202"/>
      <c r="M27" s="202"/>
      <c r="N27" s="202"/>
      <c r="O27" s="202"/>
      <c r="P27" s="202"/>
      <c r="Q27" s="203"/>
    </row>
    <row r="28" spans="1:17" ht="15" customHeight="1" x14ac:dyDescent="0.25">
      <c r="A28" s="201"/>
      <c r="B28" s="202"/>
      <c r="C28" s="202"/>
      <c r="D28" s="202"/>
      <c r="E28" s="202"/>
      <c r="F28" s="202"/>
      <c r="G28" s="202"/>
      <c r="H28" s="203"/>
      <c r="I28" s="200"/>
      <c r="J28" s="201"/>
      <c r="K28" s="202"/>
      <c r="L28" s="202"/>
      <c r="M28" s="202"/>
      <c r="N28" s="202"/>
      <c r="O28" s="202"/>
      <c r="P28" s="202"/>
      <c r="Q28" s="203"/>
    </row>
    <row r="29" spans="1:17" ht="15" customHeight="1" x14ac:dyDescent="0.25">
      <c r="A29" s="201" t="s">
        <v>118</v>
      </c>
      <c r="B29" s="202"/>
      <c r="C29" s="202"/>
      <c r="D29" s="202"/>
      <c r="E29" s="202"/>
      <c r="F29" s="202"/>
      <c r="G29" s="202"/>
      <c r="H29" s="203"/>
      <c r="I29" s="200"/>
      <c r="J29" s="201" t="s">
        <v>118</v>
      </c>
      <c r="K29" s="202"/>
      <c r="L29" s="202"/>
      <c r="M29" s="202"/>
      <c r="N29" s="202"/>
      <c r="O29" s="202"/>
      <c r="P29" s="202"/>
      <c r="Q29" s="203"/>
    </row>
    <row r="30" spans="1:17" ht="15" customHeight="1" x14ac:dyDescent="0.25">
      <c r="A30" s="204"/>
      <c r="B30" s="202"/>
      <c r="C30" s="202"/>
      <c r="D30" s="202"/>
      <c r="E30" s="202"/>
      <c r="F30" s="202"/>
      <c r="G30" s="202"/>
      <c r="H30" s="203"/>
      <c r="I30" s="200"/>
      <c r="J30" s="204"/>
      <c r="K30" s="202"/>
      <c r="L30" s="202"/>
      <c r="M30" s="202"/>
      <c r="N30" s="202"/>
      <c r="O30" s="202"/>
      <c r="P30" s="202"/>
      <c r="Q30" s="203"/>
    </row>
    <row r="31" spans="1:17" ht="15" customHeight="1" x14ac:dyDescent="0.25">
      <c r="A31" s="204"/>
      <c r="B31" s="202"/>
      <c r="C31" s="202"/>
      <c r="D31" s="202"/>
      <c r="E31" s="202"/>
      <c r="F31" s="202"/>
      <c r="G31" s="202"/>
      <c r="H31" s="203"/>
      <c r="I31" s="200"/>
      <c r="J31" s="204"/>
      <c r="K31" s="202"/>
      <c r="L31" s="202"/>
      <c r="M31" s="202"/>
      <c r="N31" s="202"/>
      <c r="O31" s="202"/>
      <c r="P31" s="202"/>
      <c r="Q31" s="203"/>
    </row>
    <row r="32" spans="1:17" ht="15" customHeight="1" x14ac:dyDescent="0.25">
      <c r="A32" s="204"/>
      <c r="B32" s="202"/>
      <c r="C32" s="202"/>
      <c r="D32" s="202"/>
      <c r="E32" s="202"/>
      <c r="F32" s="202"/>
      <c r="G32" s="202"/>
      <c r="H32" s="203"/>
      <c r="I32" s="200"/>
      <c r="J32" s="204"/>
      <c r="K32" s="202"/>
      <c r="L32" s="202"/>
      <c r="M32" s="202"/>
      <c r="N32" s="202"/>
      <c r="O32" s="202"/>
      <c r="P32" s="202"/>
      <c r="Q32" s="203"/>
    </row>
    <row r="33" spans="1:17" ht="17.25" x14ac:dyDescent="0.25">
      <c r="A33" s="205"/>
      <c r="B33" s="206"/>
      <c r="C33" s="206"/>
      <c r="D33" s="206"/>
      <c r="E33" s="206"/>
      <c r="F33" s="206"/>
      <c r="G33" s="206"/>
      <c r="H33" s="207"/>
      <c r="J33" s="205"/>
      <c r="K33" s="206"/>
      <c r="L33" s="206"/>
      <c r="M33" s="206"/>
      <c r="N33" s="206"/>
      <c r="O33" s="206"/>
      <c r="P33" s="206"/>
      <c r="Q33" s="207"/>
    </row>
  </sheetData>
  <sheetProtection insertColumns="0" insertRows="0" selectLockedCells="1"/>
  <mergeCells count="6">
    <mergeCell ref="A6:H6"/>
    <mergeCell ref="A20:H20"/>
    <mergeCell ref="J6:Q6"/>
    <mergeCell ref="J20:Q20"/>
    <mergeCell ref="J2:Q2"/>
    <mergeCell ref="A2:H2"/>
  </mergeCells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AT27"/>
  <sheetViews>
    <sheetView topLeftCell="A26" zoomScale="80" zoomScaleNormal="80" workbookViewId="0">
      <selection activeCell="B21" sqref="B21:G22"/>
    </sheetView>
  </sheetViews>
  <sheetFormatPr baseColWidth="10" defaultColWidth="11.42578125" defaultRowHeight="15" x14ac:dyDescent="0.25"/>
  <cols>
    <col min="1" max="1" width="46.7109375" customWidth="1"/>
    <col min="2" max="2" width="31.28515625" customWidth="1"/>
    <col min="3" max="3" width="20.85546875" customWidth="1"/>
    <col min="4" max="4" width="22.5703125" customWidth="1"/>
    <col min="5" max="5" width="24.85546875" customWidth="1"/>
    <col min="6" max="6" width="25.7109375" customWidth="1"/>
    <col min="7" max="7" width="26" customWidth="1"/>
    <col min="8" max="8" width="25.28515625" customWidth="1"/>
    <col min="10" max="10" width="40.7109375" customWidth="1"/>
    <col min="11" max="11" width="23.42578125" customWidth="1"/>
    <col min="12" max="12" width="24.42578125" customWidth="1"/>
  </cols>
  <sheetData>
    <row r="1" spans="1:46" ht="56.25" x14ac:dyDescent="0.25">
      <c r="A1" s="383" t="s">
        <v>179</v>
      </c>
      <c r="B1" s="384" t="s">
        <v>97</v>
      </c>
      <c r="D1" s="673" t="s">
        <v>20</v>
      </c>
      <c r="E1" s="673"/>
      <c r="F1" s="673"/>
      <c r="G1" s="673"/>
      <c r="H1" s="673"/>
    </row>
    <row r="2" spans="1:46" ht="30" customHeight="1" x14ac:dyDescent="0.25">
      <c r="A2" s="678" t="s">
        <v>203</v>
      </c>
      <c r="B2" s="679"/>
      <c r="D2" s="648" t="s">
        <v>215</v>
      </c>
      <c r="E2" s="674"/>
      <c r="F2" s="674"/>
      <c r="G2" s="674"/>
      <c r="H2" s="648"/>
    </row>
    <row r="3" spans="1:46" x14ac:dyDescent="0.25">
      <c r="A3" s="385"/>
      <c r="D3" s="592"/>
      <c r="E3" s="592"/>
      <c r="F3" s="592"/>
      <c r="G3" s="592"/>
      <c r="H3" s="592"/>
    </row>
    <row r="4" spans="1:46" ht="264" customHeight="1" x14ac:dyDescent="0.25">
      <c r="A4" s="312"/>
      <c r="D4" s="592"/>
      <c r="E4" s="592"/>
      <c r="F4" s="592"/>
      <c r="G4" s="592"/>
      <c r="H4" s="592"/>
    </row>
    <row r="5" spans="1:46" x14ac:dyDescent="0.25">
      <c r="D5" s="32"/>
      <c r="E5" s="276"/>
      <c r="F5" s="276"/>
      <c r="G5" s="276"/>
      <c r="H5" s="32"/>
    </row>
    <row r="6" spans="1:46" x14ac:dyDescent="0.25">
      <c r="A6" s="514" t="s">
        <v>23</v>
      </c>
      <c r="B6" s="514"/>
      <c r="D6" s="386" t="s">
        <v>24</v>
      </c>
      <c r="E6" s="387" t="s">
        <v>25</v>
      </c>
      <c r="F6" s="387" t="s">
        <v>26</v>
      </c>
      <c r="G6" s="387" t="s">
        <v>27</v>
      </c>
      <c r="H6" s="386" t="s">
        <v>28</v>
      </c>
    </row>
    <row r="7" spans="1:46" x14ac:dyDescent="0.25">
      <c r="A7" s="388" t="s">
        <v>98</v>
      </c>
      <c r="B7" s="116"/>
      <c r="D7" s="191"/>
      <c r="E7" s="180"/>
      <c r="F7" s="180"/>
      <c r="G7" s="180"/>
      <c r="H7" s="191"/>
    </row>
    <row r="8" spans="1:46" x14ac:dyDescent="0.25">
      <c r="A8" s="388" t="s">
        <v>99</v>
      </c>
      <c r="B8" s="116"/>
      <c r="D8" s="191"/>
      <c r="E8" s="180"/>
      <c r="F8" s="180"/>
      <c r="G8" s="180"/>
      <c r="H8" s="191"/>
    </row>
    <row r="9" spans="1:46" ht="18.75" x14ac:dyDescent="0.3">
      <c r="A9" s="67"/>
      <c r="B9" s="389" t="s">
        <v>138</v>
      </c>
      <c r="C9" s="134"/>
      <c r="D9" s="389" t="s">
        <v>132</v>
      </c>
      <c r="E9" s="389" t="s">
        <v>133</v>
      </c>
      <c r="F9" s="389" t="s">
        <v>134</v>
      </c>
      <c r="G9" s="389" t="s">
        <v>135</v>
      </c>
      <c r="H9" s="389" t="s">
        <v>136</v>
      </c>
    </row>
    <row r="10" spans="1:46" ht="18.75" x14ac:dyDescent="0.25">
      <c r="A10" s="178" t="s">
        <v>100</v>
      </c>
      <c r="B10" s="179" t="e">
        <f>B7/B8</f>
        <v>#DIV/0!</v>
      </c>
      <c r="C10" s="32"/>
      <c r="D10" s="181" t="e">
        <f>D7/D8</f>
        <v>#DIV/0!</v>
      </c>
      <c r="E10" s="181" t="e">
        <f>E7/E8</f>
        <v>#DIV/0!</v>
      </c>
      <c r="F10" s="181" t="e">
        <f>F7/F8</f>
        <v>#DIV/0!</v>
      </c>
      <c r="G10" s="181" t="e">
        <f>G7/G8</f>
        <v>#DIV/0!</v>
      </c>
      <c r="H10" s="130" t="e">
        <f>H7/H8</f>
        <v>#DIV/0!</v>
      </c>
      <c r="I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</row>
    <row r="11" spans="1:46" ht="18.75" x14ac:dyDescent="0.3">
      <c r="G11" s="390" t="s">
        <v>45</v>
      </c>
      <c r="H11" s="130" t="e">
        <f>AVERAGE(F10:H10)</f>
        <v>#DIV/0!</v>
      </c>
    </row>
    <row r="12" spans="1:46" ht="37.5" x14ac:dyDescent="0.25">
      <c r="A12" s="312"/>
      <c r="F12" s="183" t="s">
        <v>150</v>
      </c>
      <c r="G12" s="184" t="s">
        <v>149</v>
      </c>
      <c r="H12" s="391"/>
    </row>
    <row r="13" spans="1:46" ht="21" x14ac:dyDescent="0.25">
      <c r="A13" s="312"/>
      <c r="E13" s="182" t="s">
        <v>108</v>
      </c>
      <c r="F13" s="197" t="e">
        <f>B10*0.9</f>
        <v>#DIV/0!</v>
      </c>
      <c r="G13" s="198" t="e">
        <f>B10*0.93</f>
        <v>#DIV/0!</v>
      </c>
      <c r="H13" s="392"/>
    </row>
    <row r="16" spans="1:46" ht="37.9" customHeight="1" x14ac:dyDescent="0.25">
      <c r="A16" s="393" t="s">
        <v>131</v>
      </c>
      <c r="B16" s="677"/>
      <c r="C16" s="677"/>
      <c r="D16" s="677"/>
      <c r="E16" s="677"/>
      <c r="F16" s="677"/>
      <c r="G16" s="677"/>
      <c r="H16" s="677"/>
      <c r="I16" s="394"/>
    </row>
    <row r="18" spans="1:7" x14ac:dyDescent="0.25">
      <c r="A18" s="173"/>
      <c r="B18" s="387" t="s">
        <v>24</v>
      </c>
      <c r="C18" s="675" t="s">
        <v>25</v>
      </c>
      <c r="D18" s="675"/>
      <c r="E18" s="387" t="s">
        <v>26</v>
      </c>
      <c r="F18" s="387" t="s">
        <v>27</v>
      </c>
      <c r="G18" s="387" t="s">
        <v>28</v>
      </c>
    </row>
    <row r="19" spans="1:7" ht="317.25" customHeight="1" x14ac:dyDescent="0.25">
      <c r="A19" s="36" t="s">
        <v>46</v>
      </c>
      <c r="B19" s="513"/>
      <c r="C19" s="676"/>
      <c r="D19" s="676"/>
      <c r="E19" s="513"/>
      <c r="F19" s="513"/>
      <c r="G19" s="513"/>
    </row>
    <row r="20" spans="1:7" x14ac:dyDescent="0.25">
      <c r="A20" s="395"/>
      <c r="B20" s="396"/>
      <c r="C20" s="672"/>
      <c r="D20" s="672"/>
      <c r="E20" s="396"/>
      <c r="F20" s="396"/>
      <c r="G20" s="396"/>
    </row>
    <row r="21" spans="1:7" x14ac:dyDescent="0.25">
      <c r="A21" s="388" t="s">
        <v>98</v>
      </c>
      <c r="B21" s="190"/>
      <c r="C21" s="557"/>
      <c r="D21" s="557"/>
      <c r="E21" s="28"/>
      <c r="F21" s="28"/>
      <c r="G21" s="28"/>
    </row>
    <row r="22" spans="1:7" x14ac:dyDescent="0.25">
      <c r="A22" s="388" t="s">
        <v>99</v>
      </c>
      <c r="B22" s="190"/>
      <c r="C22" s="547"/>
      <c r="D22" s="548"/>
      <c r="E22" s="28"/>
      <c r="F22" s="28"/>
      <c r="G22" s="28"/>
    </row>
    <row r="23" spans="1:7" ht="18.75" x14ac:dyDescent="0.3">
      <c r="A23" s="117"/>
      <c r="B23" s="389" t="s">
        <v>132</v>
      </c>
      <c r="C23" s="670" t="s">
        <v>133</v>
      </c>
      <c r="D23" s="670"/>
      <c r="E23" s="389" t="s">
        <v>134</v>
      </c>
      <c r="F23" s="397" t="s">
        <v>135</v>
      </c>
      <c r="G23" s="389" t="s">
        <v>136</v>
      </c>
    </row>
    <row r="24" spans="1:7" ht="21" x14ac:dyDescent="0.25">
      <c r="A24" s="45" t="s">
        <v>100</v>
      </c>
      <c r="B24" s="199" t="e">
        <f>B21/B22</f>
        <v>#DIV/0!</v>
      </c>
      <c r="C24" s="671" t="e">
        <f>C21/C22</f>
        <v>#DIV/0!</v>
      </c>
      <c r="D24" s="671"/>
      <c r="E24" s="199" t="e">
        <f>E21/E22</f>
        <v>#DIV/0!</v>
      </c>
      <c r="F24" s="199" t="e">
        <f>F21/F22</f>
        <v>#DIV/0!</v>
      </c>
      <c r="G24" s="130" t="e">
        <f>G21/G22</f>
        <v>#DIV/0!</v>
      </c>
    </row>
    <row r="25" spans="1:7" ht="18.75" x14ac:dyDescent="0.3">
      <c r="F25" s="390" t="s">
        <v>45</v>
      </c>
      <c r="G25" s="130" t="e">
        <f>AVERAGE(E24:G24)</f>
        <v>#DIV/0!</v>
      </c>
    </row>
    <row r="26" spans="1:7" ht="37.5" x14ac:dyDescent="0.25">
      <c r="E26" s="183" t="s">
        <v>150</v>
      </c>
      <c r="F26" s="184" t="s">
        <v>149</v>
      </c>
      <c r="G26" s="391"/>
    </row>
    <row r="27" spans="1:7" ht="21" x14ac:dyDescent="0.25">
      <c r="D27" s="182" t="s">
        <v>108</v>
      </c>
      <c r="E27" s="197" t="e">
        <f>B10*0.9</f>
        <v>#DIV/0!</v>
      </c>
      <c r="F27" s="198" t="e">
        <f>B10*0.93</f>
        <v>#DIV/0!</v>
      </c>
      <c r="G27" s="392"/>
    </row>
  </sheetData>
  <sheetProtection algorithmName="SHA-512" hashValue="aUbmnFOOcf0+Dtbah0/zRiapIcltaatStWtTk5p4wJpaLxJ1Dimb9Nx1V+r0Nr/C8hE6cjIH/2ZMWKX56OHUDA==" saltValue="8y/oYJJWKvd51Y1ojPqi8A==" spinCount="100000" sheet="1" insertColumns="0" insertRows="0" selectLockedCells="1"/>
  <mergeCells count="12">
    <mergeCell ref="D1:H1"/>
    <mergeCell ref="D2:H2"/>
    <mergeCell ref="D3:H4"/>
    <mergeCell ref="C18:D18"/>
    <mergeCell ref="C19:D19"/>
    <mergeCell ref="B16:H16"/>
    <mergeCell ref="A2:B2"/>
    <mergeCell ref="C23:D23"/>
    <mergeCell ref="C24:D24"/>
    <mergeCell ref="C20:D20"/>
    <mergeCell ref="C21:D21"/>
    <mergeCell ref="C22:D22"/>
  </mergeCells>
  <phoneticPr fontId="5" type="noConversion"/>
  <conditionalFormatting sqref="G24:G25">
    <cfRule type="cellIs" dxfId="11" priority="1" operator="greaterThan">
      <formula>$F$27</formula>
    </cfRule>
    <cfRule type="cellIs" dxfId="10" priority="2" operator="between">
      <formula>$E$27</formula>
      <formula>$F$27</formula>
    </cfRule>
    <cfRule type="cellIs" dxfId="9" priority="3" operator="lessThanOrEqual">
      <formula>$E$27</formula>
    </cfRule>
  </conditionalFormatting>
  <conditionalFormatting sqref="H10:H11">
    <cfRule type="cellIs" dxfId="8" priority="4" operator="greaterThan">
      <formula>$G$13</formula>
    </cfRule>
    <cfRule type="cellIs" dxfId="7" priority="5" operator="between">
      <formula>$F$13</formula>
      <formula>$G$13</formula>
    </cfRule>
    <cfRule type="cellIs" dxfId="6" priority="6" operator="lessThanOrEqual">
      <formula>$F$13</formula>
    </cfRule>
  </conditionalFormatting>
  <pageMargins left="0.25" right="0.25" top="0.75" bottom="0.75" header="0.3" footer="0.3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FE9F-13AB-4C21-909D-813DA5CD721F}">
  <sheetPr>
    <tabColor theme="5" tint="0.79998168889431442"/>
    <pageSetUpPr fitToPage="1"/>
  </sheetPr>
  <dimension ref="A1:AU26"/>
  <sheetViews>
    <sheetView topLeftCell="A8" workbookViewId="0">
      <selection activeCell="B19" sqref="B19"/>
    </sheetView>
  </sheetViews>
  <sheetFormatPr baseColWidth="10" defaultColWidth="11.42578125" defaultRowHeight="15" x14ac:dyDescent="0.25"/>
  <cols>
    <col min="1" max="1" width="46.7109375" customWidth="1"/>
    <col min="2" max="2" width="31.28515625" customWidth="1"/>
    <col min="3" max="3" width="20.28515625" bestFit="1" customWidth="1"/>
    <col min="4" max="4" width="4.140625" customWidth="1"/>
    <col min="5" max="5" width="22.7109375" customWidth="1"/>
    <col min="6" max="6" width="24.85546875" customWidth="1"/>
    <col min="7" max="7" width="25.7109375" customWidth="1"/>
    <col min="8" max="8" width="28.85546875" customWidth="1"/>
    <col min="9" max="9" width="25.28515625" customWidth="1"/>
    <col min="10" max="10" width="9.140625"/>
    <col min="11" max="11" width="12.85546875" hidden="1" customWidth="1"/>
    <col min="12" max="12" width="23.42578125" customWidth="1"/>
    <col min="13" max="13" width="24.42578125" customWidth="1"/>
  </cols>
  <sheetData>
    <row r="1" spans="1:47" ht="75" x14ac:dyDescent="0.25">
      <c r="A1" s="398" t="s">
        <v>180</v>
      </c>
      <c r="B1" s="384" t="s">
        <v>162</v>
      </c>
      <c r="E1" s="673" t="s">
        <v>20</v>
      </c>
      <c r="F1" s="673"/>
      <c r="G1" s="673"/>
      <c r="H1" s="673"/>
      <c r="I1" s="673"/>
      <c r="K1">
        <f>1+C4</f>
        <v>0.9</v>
      </c>
    </row>
    <row r="2" spans="1:47" ht="32.1" customHeight="1" x14ac:dyDescent="0.25">
      <c r="A2" s="678" t="s">
        <v>204</v>
      </c>
      <c r="B2" s="679"/>
      <c r="E2" s="648" t="s">
        <v>215</v>
      </c>
      <c r="F2" s="674"/>
      <c r="G2" s="674"/>
      <c r="H2" s="674"/>
      <c r="I2" s="648"/>
      <c r="K2">
        <f>1+C4*0.7</f>
        <v>0.93</v>
      </c>
    </row>
    <row r="3" spans="1:47" ht="146.25" customHeight="1" x14ac:dyDescent="0.25">
      <c r="A3" s="385"/>
      <c r="E3" s="592"/>
      <c r="F3" s="592"/>
      <c r="G3" s="592"/>
      <c r="H3" s="592"/>
      <c r="I3" s="592"/>
    </row>
    <row r="4" spans="1:47" ht="88.15" customHeight="1" x14ac:dyDescent="0.25">
      <c r="A4" s="515" t="s">
        <v>243</v>
      </c>
      <c r="B4" s="410" t="s">
        <v>160</v>
      </c>
      <c r="C4" s="384" t="str">
        <f>IF(B4="Ruminants","-10%",IF(B4="Monogastriques","-5%","Erreur"))</f>
        <v>-10%</v>
      </c>
      <c r="D4" s="399"/>
      <c r="E4" s="592"/>
      <c r="F4" s="592"/>
      <c r="G4" s="592"/>
      <c r="H4" s="592"/>
      <c r="I4" s="592"/>
    </row>
    <row r="5" spans="1:47" x14ac:dyDescent="0.25">
      <c r="E5" s="32"/>
      <c r="F5" s="276"/>
      <c r="G5" s="276"/>
      <c r="H5" s="276"/>
      <c r="I5" s="32"/>
    </row>
    <row r="6" spans="1:47" x14ac:dyDescent="0.25">
      <c r="A6" s="689" t="s">
        <v>23</v>
      </c>
      <c r="B6" s="689"/>
      <c r="E6" s="386" t="s">
        <v>24</v>
      </c>
      <c r="F6" s="387" t="s">
        <v>25</v>
      </c>
      <c r="G6" s="387" t="s">
        <v>26</v>
      </c>
      <c r="H6" s="387" t="s">
        <v>27</v>
      </c>
      <c r="I6" s="386" t="s">
        <v>28</v>
      </c>
    </row>
    <row r="7" spans="1:47" x14ac:dyDescent="0.25">
      <c r="A7" s="388" t="s">
        <v>98</v>
      </c>
      <c r="B7" s="116"/>
      <c r="E7" s="448"/>
      <c r="F7" s="449"/>
      <c r="G7" s="449"/>
      <c r="H7" s="449"/>
      <c r="I7" s="448"/>
    </row>
    <row r="8" spans="1:47" x14ac:dyDescent="0.25">
      <c r="A8" s="388" t="s">
        <v>99</v>
      </c>
      <c r="B8" s="116"/>
      <c r="E8" s="191"/>
      <c r="F8" s="180"/>
      <c r="G8" s="180"/>
      <c r="H8" s="180"/>
      <c r="I8" s="191"/>
    </row>
    <row r="9" spans="1:47" ht="18.75" x14ac:dyDescent="0.3">
      <c r="A9" s="67"/>
      <c r="B9" s="67"/>
      <c r="C9" s="134"/>
      <c r="D9" s="134"/>
      <c r="E9" s="389" t="s">
        <v>132</v>
      </c>
      <c r="F9" s="389" t="s">
        <v>133</v>
      </c>
      <c r="G9" s="389" t="s">
        <v>134</v>
      </c>
      <c r="H9" s="389" t="s">
        <v>135</v>
      </c>
      <c r="I9" s="389" t="s">
        <v>136</v>
      </c>
    </row>
    <row r="10" spans="1:47" ht="18.75" x14ac:dyDescent="0.25">
      <c r="A10" s="178" t="s">
        <v>100</v>
      </c>
      <c r="B10" s="193" t="e">
        <f>B7/B8</f>
        <v>#DIV/0!</v>
      </c>
      <c r="C10" s="32"/>
      <c r="D10" s="32"/>
      <c r="E10" s="181" t="e">
        <f>E7/E8</f>
        <v>#DIV/0!</v>
      </c>
      <c r="F10" s="181" t="e">
        <f>F7/F8</f>
        <v>#DIV/0!</v>
      </c>
      <c r="G10" s="181" t="e">
        <f>G7/G8</f>
        <v>#DIV/0!</v>
      </c>
      <c r="H10" s="181" t="e">
        <f>H7/H8</f>
        <v>#DIV/0!</v>
      </c>
      <c r="I10" s="130" t="e">
        <f>I7/I8</f>
        <v>#DIV/0!</v>
      </c>
      <c r="J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</row>
    <row r="11" spans="1:47" ht="18.75" x14ac:dyDescent="0.3">
      <c r="H11" s="390" t="s">
        <v>45</v>
      </c>
      <c r="I11" s="130" t="e">
        <f>AVERAGE(G10:I10)</f>
        <v>#DIV/0!</v>
      </c>
    </row>
    <row r="12" spans="1:47" ht="30" x14ac:dyDescent="0.25">
      <c r="A12" s="312"/>
      <c r="G12" s="194" t="s">
        <v>143</v>
      </c>
      <c r="H12" s="195" t="s">
        <v>149</v>
      </c>
      <c r="I12" s="391"/>
    </row>
    <row r="13" spans="1:47" ht="21" x14ac:dyDescent="0.25">
      <c r="A13" s="312"/>
      <c r="F13" s="196" t="s">
        <v>108</v>
      </c>
      <c r="G13" s="197" t="e">
        <f>B10*K1</f>
        <v>#DIV/0!</v>
      </c>
      <c r="H13" s="198" t="e">
        <f>B10*K2</f>
        <v>#DIV/0!</v>
      </c>
      <c r="I13" s="392"/>
    </row>
    <row r="16" spans="1:47" ht="37.9" customHeight="1" x14ac:dyDescent="0.25">
      <c r="A16" s="686" t="s">
        <v>44</v>
      </c>
      <c r="B16" s="686"/>
      <c r="C16" s="686"/>
      <c r="D16" s="686"/>
      <c r="E16" s="686"/>
      <c r="F16" s="686"/>
      <c r="G16" s="686"/>
      <c r="H16" s="686"/>
      <c r="I16" s="686"/>
    </row>
    <row r="18" spans="1:11" x14ac:dyDescent="0.25">
      <c r="A18" s="687" t="s">
        <v>46</v>
      </c>
      <c r="B18" s="386" t="s">
        <v>24</v>
      </c>
      <c r="C18" s="684" t="s">
        <v>25</v>
      </c>
      <c r="D18" s="684"/>
      <c r="E18" s="684"/>
      <c r="F18" s="386" t="s">
        <v>26</v>
      </c>
      <c r="G18" s="386" t="s">
        <v>27</v>
      </c>
      <c r="H18" s="386" t="s">
        <v>28</v>
      </c>
    </row>
    <row r="19" spans="1:11" ht="307.5" customHeight="1" x14ac:dyDescent="0.25">
      <c r="A19" s="688"/>
      <c r="B19" s="512"/>
      <c r="C19" s="685"/>
      <c r="D19" s="685"/>
      <c r="E19" s="685"/>
      <c r="F19" s="512"/>
      <c r="G19" s="512"/>
      <c r="H19" s="512"/>
    </row>
    <row r="20" spans="1:11" x14ac:dyDescent="0.25">
      <c r="A20" s="388" t="s">
        <v>98</v>
      </c>
      <c r="B20" s="446"/>
      <c r="C20" s="680"/>
      <c r="D20" s="680"/>
      <c r="E20" s="680"/>
      <c r="F20" s="447"/>
      <c r="G20" s="447"/>
      <c r="H20" s="447"/>
      <c r="K20" s="400"/>
    </row>
    <row r="21" spans="1:11" x14ac:dyDescent="0.25">
      <c r="A21" s="388" t="s">
        <v>99</v>
      </c>
      <c r="B21" s="192"/>
      <c r="C21" s="681"/>
      <c r="D21" s="682"/>
      <c r="E21" s="683"/>
      <c r="F21" s="191"/>
      <c r="G21" s="191"/>
      <c r="H21" s="191"/>
    </row>
    <row r="22" spans="1:11" ht="18.75" x14ac:dyDescent="0.3">
      <c r="A22" s="117"/>
      <c r="B22" s="389" t="s">
        <v>132</v>
      </c>
      <c r="C22" s="670" t="s">
        <v>133</v>
      </c>
      <c r="D22" s="670"/>
      <c r="E22" s="670"/>
      <c r="F22" s="389" t="s">
        <v>134</v>
      </c>
      <c r="G22" s="397" t="s">
        <v>135</v>
      </c>
      <c r="H22" s="389" t="s">
        <v>136</v>
      </c>
    </row>
    <row r="23" spans="1:11" ht="21" x14ac:dyDescent="0.25">
      <c r="A23" s="45" t="s">
        <v>100</v>
      </c>
      <c r="B23" s="199" t="e">
        <f>B20/B21</f>
        <v>#DIV/0!</v>
      </c>
      <c r="C23" s="671" t="e">
        <f>C20/C21</f>
        <v>#DIV/0!</v>
      </c>
      <c r="D23" s="671"/>
      <c r="E23" s="671"/>
      <c r="F23" s="199" t="e">
        <f>F20/F21</f>
        <v>#DIV/0!</v>
      </c>
      <c r="G23" s="199" t="e">
        <f>G20/G21</f>
        <v>#DIV/0!</v>
      </c>
      <c r="H23" s="130" t="e">
        <f>H20/H21</f>
        <v>#DIV/0!</v>
      </c>
    </row>
    <row r="24" spans="1:11" ht="18.75" x14ac:dyDescent="0.3">
      <c r="G24" s="390" t="s">
        <v>45</v>
      </c>
      <c r="H24" s="130" t="e">
        <f>AVERAGE(F23:H23)</f>
        <v>#DIV/0!</v>
      </c>
    </row>
    <row r="25" spans="1:11" ht="30" x14ac:dyDescent="0.25">
      <c r="F25" s="194" t="s">
        <v>143</v>
      </c>
      <c r="G25" s="195" t="s">
        <v>149</v>
      </c>
      <c r="H25" s="391"/>
    </row>
    <row r="26" spans="1:11" ht="21" x14ac:dyDescent="0.25">
      <c r="E26" s="196" t="s">
        <v>108</v>
      </c>
      <c r="F26" s="197" t="e">
        <f>B10*K1</f>
        <v>#DIV/0!</v>
      </c>
      <c r="G26" s="198" t="e">
        <f>B10*K2</f>
        <v>#DIV/0!</v>
      </c>
      <c r="H26" s="392"/>
    </row>
  </sheetData>
  <sheetProtection algorithmName="SHA-512" hashValue="/yUml9AK/zV3L5Aab5QbjsP7f4+82EpE9M51XymawABSdMfIpnP8gPIcjcqHbMKjRgRgPKIJV+oNCvXgevJ4/w==" saltValue="9K+bGQftgyW0uO/un6aZqw==" spinCount="100000" sheet="1" insertColumns="0" insertRows="0" selectLockedCells="1"/>
  <mergeCells count="13">
    <mergeCell ref="C20:E20"/>
    <mergeCell ref="C22:E22"/>
    <mergeCell ref="C23:E23"/>
    <mergeCell ref="C21:E21"/>
    <mergeCell ref="E1:I1"/>
    <mergeCell ref="E2:I2"/>
    <mergeCell ref="E3:I4"/>
    <mergeCell ref="C18:E18"/>
    <mergeCell ref="C19:E19"/>
    <mergeCell ref="A16:I16"/>
    <mergeCell ref="A18:A19"/>
    <mergeCell ref="A2:B2"/>
    <mergeCell ref="A6:B6"/>
  </mergeCells>
  <conditionalFormatting sqref="H23:H24">
    <cfRule type="cellIs" dxfId="5" priority="1" operator="greaterThan">
      <formula>$G$26</formula>
    </cfRule>
    <cfRule type="cellIs" dxfId="4" priority="2" operator="between">
      <formula>$F$26</formula>
      <formula>$G$26</formula>
    </cfRule>
    <cfRule type="cellIs" dxfId="3" priority="3" operator="lessThanOrEqual">
      <formula>$F$26</formula>
    </cfRule>
  </conditionalFormatting>
  <conditionalFormatting sqref="I10:I11">
    <cfRule type="cellIs" dxfId="2" priority="4" operator="greaterThan">
      <formula>$H$13</formula>
    </cfRule>
    <cfRule type="cellIs" dxfId="1" priority="5" operator="between">
      <formula>$G$13</formula>
      <formula>$H$13</formula>
    </cfRule>
    <cfRule type="cellIs" dxfId="0" priority="6" operator="lessThanOrEqual">
      <formula>$G$13</formula>
    </cfRule>
  </conditionalFormatting>
  <pageMargins left="0.25" right="0.25" top="0.75" bottom="0.75" header="0.3" footer="0.3"/>
  <pageSetup paperSize="9" scale="6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828D9C-6C80-4064-8633-E364C5903D5D}">
          <x14:formula1>
            <xm:f>Listes!$A$2:$A$3</xm:f>
          </x14:formula1>
          <xm:sqref>B4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15A1-ED31-4590-B722-A7BBD5A43159}">
  <dimension ref="A1:B3"/>
  <sheetViews>
    <sheetView workbookViewId="0">
      <selection activeCell="F14" sqref="F14"/>
    </sheetView>
  </sheetViews>
  <sheetFormatPr baseColWidth="10" defaultColWidth="9.140625" defaultRowHeight="15" x14ac:dyDescent="0.25"/>
  <cols>
    <col min="1" max="1" width="15.28515625" bestFit="1" customWidth="1"/>
  </cols>
  <sheetData>
    <row r="1" spans="1:2" x14ac:dyDescent="0.25">
      <c r="A1" t="s">
        <v>101</v>
      </c>
      <c r="B1" t="s">
        <v>102</v>
      </c>
    </row>
    <row r="2" spans="1:2" x14ac:dyDescent="0.25">
      <c r="A2" t="s">
        <v>160</v>
      </c>
      <c r="B2" t="s">
        <v>88</v>
      </c>
    </row>
    <row r="3" spans="1:2" x14ac:dyDescent="0.25">
      <c r="A3" t="s">
        <v>161</v>
      </c>
      <c r="B3" t="s">
        <v>103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6310E-2AD7-4D68-976C-956979EFD13C}">
  <sheetPr>
    <pageSetUpPr fitToPage="1"/>
  </sheetPr>
  <dimension ref="A1:N90"/>
  <sheetViews>
    <sheetView tabSelected="1" zoomScaleNormal="100" workbookViewId="0">
      <selection activeCell="B17" sqref="B17:C17"/>
    </sheetView>
  </sheetViews>
  <sheetFormatPr baseColWidth="10" defaultColWidth="11.42578125" defaultRowHeight="15" x14ac:dyDescent="0.25"/>
  <cols>
    <col min="1" max="1" width="40.140625" customWidth="1"/>
    <col min="2" max="2" width="19.85546875" customWidth="1"/>
    <col min="3" max="3" width="21.140625" customWidth="1"/>
    <col min="4" max="5" width="20.85546875" customWidth="1"/>
    <col min="6" max="6" width="13" customWidth="1"/>
    <col min="7" max="7" width="14.140625" customWidth="1"/>
    <col min="8" max="8" width="14.85546875" customWidth="1"/>
  </cols>
  <sheetData>
    <row r="1" spans="1:14" ht="29.25" customHeight="1" x14ac:dyDescent="0.35">
      <c r="A1" s="533" t="s">
        <v>170</v>
      </c>
      <c r="B1" s="533"/>
      <c r="C1" s="533"/>
      <c r="D1" s="533"/>
      <c r="E1" s="533"/>
      <c r="F1" s="402" t="s">
        <v>167</v>
      </c>
      <c r="G1" s="403"/>
      <c r="H1" s="404" t="s">
        <v>245</v>
      </c>
    </row>
    <row r="2" spans="1:14" ht="30" customHeight="1" x14ac:dyDescent="0.35">
      <c r="A2" s="533" t="s">
        <v>168</v>
      </c>
      <c r="B2" s="533"/>
      <c r="C2" s="533"/>
      <c r="D2" s="533"/>
      <c r="E2" s="533"/>
      <c r="F2" s="408" t="s">
        <v>169</v>
      </c>
      <c r="G2" s="67"/>
      <c r="H2" s="409"/>
      <c r="I2" s="407"/>
      <c r="J2" s="407"/>
    </row>
    <row r="3" spans="1:14" ht="23.25" customHeight="1" x14ac:dyDescent="0.25">
      <c r="A3" s="543"/>
      <c r="B3" s="543"/>
      <c r="C3" s="543"/>
      <c r="D3" s="543"/>
      <c r="E3" s="543"/>
      <c r="F3" s="405" t="s">
        <v>166</v>
      </c>
      <c r="G3" s="406"/>
      <c r="H3" s="518">
        <v>45980</v>
      </c>
      <c r="I3" s="208"/>
      <c r="J3" s="208"/>
      <c r="N3" s="209"/>
    </row>
    <row r="4" spans="1:14" ht="42.75" customHeight="1" x14ac:dyDescent="0.25">
      <c r="A4" s="216" t="s">
        <v>0</v>
      </c>
      <c r="B4" s="552"/>
      <c r="C4" s="553"/>
    </row>
    <row r="5" spans="1:14" ht="15" customHeight="1" x14ac:dyDescent="0.25">
      <c r="A5" s="217" t="s">
        <v>1</v>
      </c>
      <c r="B5" s="524"/>
      <c r="C5" s="524"/>
      <c r="E5" s="534" t="s">
        <v>171</v>
      </c>
      <c r="F5" s="535"/>
      <c r="G5" s="535"/>
      <c r="H5" s="536"/>
    </row>
    <row r="6" spans="1:14" ht="15" customHeight="1" x14ac:dyDescent="0.25">
      <c r="A6" s="217" t="s">
        <v>2</v>
      </c>
      <c r="B6" s="524"/>
      <c r="C6" s="524"/>
      <c r="E6" s="537"/>
      <c r="F6" s="538"/>
      <c r="G6" s="538"/>
      <c r="H6" s="539"/>
    </row>
    <row r="7" spans="1:14" ht="15" customHeight="1" x14ac:dyDescent="0.25">
      <c r="A7" s="217" t="s">
        <v>3</v>
      </c>
      <c r="B7" s="524"/>
      <c r="C7" s="524"/>
      <c r="E7" s="537"/>
      <c r="F7" s="538"/>
      <c r="G7" s="538"/>
      <c r="H7" s="539"/>
    </row>
    <row r="8" spans="1:14" ht="15" customHeight="1" x14ac:dyDescent="0.25">
      <c r="A8" s="217" t="s">
        <v>4</v>
      </c>
      <c r="B8" s="524"/>
      <c r="C8" s="524"/>
      <c r="E8" s="537"/>
      <c r="F8" s="538"/>
      <c r="G8" s="538"/>
      <c r="H8" s="539"/>
    </row>
    <row r="9" spans="1:14" ht="40.5" customHeight="1" x14ac:dyDescent="0.25">
      <c r="A9" s="217" t="s">
        <v>5</v>
      </c>
      <c r="B9" s="524"/>
      <c r="C9" s="524"/>
      <c r="E9" s="540"/>
      <c r="F9" s="541"/>
      <c r="G9" s="541"/>
      <c r="H9" s="542"/>
    </row>
    <row r="10" spans="1:14" ht="15" customHeight="1" x14ac:dyDescent="0.25">
      <c r="A10" s="217" t="s">
        <v>6</v>
      </c>
      <c r="B10" s="524"/>
      <c r="C10" s="524"/>
      <c r="E10" s="401"/>
      <c r="F10" s="401"/>
      <c r="G10" s="401"/>
      <c r="H10" s="401"/>
    </row>
    <row r="11" spans="1:14" ht="41.25" customHeight="1" x14ac:dyDescent="0.25">
      <c r="A11" s="217" t="s">
        <v>121</v>
      </c>
      <c r="B11" s="524"/>
      <c r="C11" s="524"/>
      <c r="E11" s="401"/>
      <c r="F11" s="401"/>
      <c r="G11" s="401"/>
      <c r="H11" s="401"/>
    </row>
    <row r="12" spans="1:14" ht="14.45" customHeight="1" x14ac:dyDescent="0.25">
      <c r="A12" s="217" t="s">
        <v>7</v>
      </c>
      <c r="B12" s="547"/>
      <c r="C12" s="548"/>
      <c r="E12" s="218"/>
      <c r="F12" s="219"/>
      <c r="G12" s="220"/>
    </row>
    <row r="13" spans="1:14" x14ac:dyDescent="0.25">
      <c r="A13" s="217" t="s">
        <v>115</v>
      </c>
      <c r="B13" s="524"/>
      <c r="C13" s="524"/>
      <c r="E13" s="221"/>
      <c r="G13" s="222"/>
    </row>
    <row r="14" spans="1:14" x14ac:dyDescent="0.25">
      <c r="A14" s="223"/>
      <c r="B14" s="549"/>
      <c r="C14" s="549"/>
      <c r="F14" s="32"/>
      <c r="G14" s="222"/>
    </row>
    <row r="15" spans="1:14" s="32" customFormat="1" ht="31.9" customHeight="1" x14ac:dyDescent="0.25">
      <c r="A15" s="224" t="s">
        <v>8</v>
      </c>
      <c r="B15" s="550" t="s">
        <v>125</v>
      </c>
      <c r="C15" s="550"/>
      <c r="D15" s="225"/>
      <c r="F15" s="225"/>
    </row>
    <row r="16" spans="1:14" s="32" customFormat="1" ht="65.25" customHeight="1" x14ac:dyDescent="0.25">
      <c r="A16" s="226" t="s">
        <v>111</v>
      </c>
      <c r="B16" s="551" t="s">
        <v>88</v>
      </c>
      <c r="C16" s="551"/>
      <c r="F16" s="227"/>
    </row>
    <row r="17" spans="1:10" s="32" customFormat="1" ht="32.450000000000003" customHeight="1" x14ac:dyDescent="0.25">
      <c r="A17" s="228" t="s">
        <v>112</v>
      </c>
      <c r="B17" s="527" t="s">
        <v>88</v>
      </c>
      <c r="C17" s="528"/>
    </row>
    <row r="18" spans="1:10" s="32" customFormat="1" ht="32.450000000000003" customHeight="1" x14ac:dyDescent="0.25">
      <c r="A18" s="228" t="s">
        <v>113</v>
      </c>
      <c r="B18" s="527" t="s">
        <v>88</v>
      </c>
      <c r="C18" s="528"/>
    </row>
    <row r="19" spans="1:10" s="32" customFormat="1" ht="45" x14ac:dyDescent="0.25">
      <c r="A19" s="229" t="s">
        <v>114</v>
      </c>
      <c r="B19" s="529" t="s">
        <v>88</v>
      </c>
      <c r="C19" s="530"/>
    </row>
    <row r="20" spans="1:10" s="32" customFormat="1" ht="32.450000000000003" customHeight="1" x14ac:dyDescent="0.25">
      <c r="A20" s="230" t="s">
        <v>173</v>
      </c>
      <c r="B20" s="531" t="s">
        <v>88</v>
      </c>
      <c r="C20" s="532"/>
    </row>
    <row r="21" spans="1:10" s="32" customFormat="1" ht="60" x14ac:dyDescent="0.25">
      <c r="A21" s="230" t="s">
        <v>141</v>
      </c>
      <c r="B21" s="531" t="s">
        <v>88</v>
      </c>
      <c r="C21" s="532"/>
    </row>
    <row r="22" spans="1:10" s="32" customFormat="1" x14ac:dyDescent="0.25">
      <c r="B22" s="546"/>
      <c r="C22" s="546"/>
    </row>
    <row r="23" spans="1:10" s="32" customFormat="1" ht="15" customHeight="1" x14ac:dyDescent="0.25">
      <c r="A23" s="231" t="s">
        <v>9</v>
      </c>
    </row>
    <row r="24" spans="1:10" s="32" customFormat="1" ht="35.25" customHeight="1" x14ac:dyDescent="0.25">
      <c r="A24" s="232" t="s">
        <v>10</v>
      </c>
      <c r="B24" s="233" t="s">
        <v>107</v>
      </c>
      <c r="C24" s="234" t="s">
        <v>124</v>
      </c>
      <c r="D24" s="234" t="s">
        <v>123</v>
      </c>
      <c r="E24" s="234" t="s">
        <v>126</v>
      </c>
      <c r="F24" s="234" t="s">
        <v>11</v>
      </c>
      <c r="G24" s="234" t="s">
        <v>12</v>
      </c>
      <c r="H24" s="234" t="s">
        <v>13</v>
      </c>
      <c r="J24" s="225"/>
    </row>
    <row r="25" spans="1:10" s="32" customFormat="1" ht="52.5" customHeight="1" x14ac:dyDescent="0.25">
      <c r="A25" s="226" t="s">
        <v>111</v>
      </c>
      <c r="B25" s="235" t="s">
        <v>15</v>
      </c>
      <c r="C25" s="236" t="e">
        <f>IF(B16="Oui",'Bloc 1 -Sim-Suiv'!B31,"so")</f>
        <v>#DIV/0!</v>
      </c>
      <c r="D25" s="236" t="e">
        <f>IF(B16="Oui",'Bloc 1 -Sim-Suiv'!D31,"so")</f>
        <v>#DIV/0!</v>
      </c>
      <c r="E25" s="236" t="e">
        <f>IF(B16="Oui",'Bloc 1 -Sim-Suiv'!E31,"so")</f>
        <v>#DIV/0!</v>
      </c>
      <c r="F25" s="237" t="e">
        <f>IF(B16="Oui",'Bloc 1 -Sim-Suiv'!F31,"so")</f>
        <v>#DIV/0!</v>
      </c>
      <c r="G25" s="237" t="e">
        <f>IF(B16="Oui",'Bloc 1 -Sim-Suiv'!G31,"so")</f>
        <v>#DIV/0!</v>
      </c>
      <c r="H25" s="237" t="e">
        <f>IF(B16="Oui",'Bloc 1 -Sim-Suiv'!H31,"so")</f>
        <v>#DIV/0!</v>
      </c>
      <c r="I25" s="225"/>
      <c r="J25" s="225"/>
    </row>
    <row r="26" spans="1:10" s="32" customFormat="1" ht="37.5" customHeight="1" x14ac:dyDescent="0.25">
      <c r="A26" s="228" t="s">
        <v>218</v>
      </c>
      <c r="B26" s="238" t="s">
        <v>16</v>
      </c>
      <c r="C26" s="239" t="e">
        <f>IF(B17="Oui",'Bloc 2a Suivi'!D64,"so")</f>
        <v>#DIV/0!</v>
      </c>
      <c r="D26" s="239" t="e">
        <f>IF($B$17="Oui",'Bloc 2a Simulation'!H9,"so")</f>
        <v>#DIV/0!</v>
      </c>
      <c r="E26" s="239" t="e">
        <f>IF($B$17="Oui",'Bloc 2a Simulation'!I9,"so")</f>
        <v>#DIV/0!</v>
      </c>
      <c r="F26" s="239" t="e">
        <f>IF($B$17="Oui",'Bloc 2a Simulation'!J9,"so")</f>
        <v>#DIV/0!</v>
      </c>
      <c r="G26" s="239" t="e">
        <f>IF($B$17="Oui",'Bloc 2a Simulation'!K9,"so")</f>
        <v>#DIV/0!</v>
      </c>
      <c r="H26" s="239" t="e">
        <f>IF($B$17="Oui",'Bloc 2a Simulation'!L9,"so")</f>
        <v>#DIV/0!</v>
      </c>
    </row>
    <row r="27" spans="1:10" s="32" customFormat="1" ht="37.5" customHeight="1" x14ac:dyDescent="0.25">
      <c r="A27" s="228" t="s">
        <v>219</v>
      </c>
      <c r="B27" s="238" t="s">
        <v>142</v>
      </c>
      <c r="C27" s="239" t="e">
        <f>IF($B18="Oui",'Bloc 2b Sim-Suiv'!B10,"so")</f>
        <v>#DIV/0!</v>
      </c>
      <c r="D27" s="239" t="e">
        <f>IF($B18="Oui",'Bloc 2b Sim-Suiv'!C10,"so")</f>
        <v>#DIV/0!</v>
      </c>
      <c r="E27" s="239" t="e">
        <f>IF($B18="Oui",'Bloc 2b Sim-Suiv'!D10,"so")</f>
        <v>#DIV/0!</v>
      </c>
      <c r="F27" s="239" t="e">
        <f>IF($B18="Oui",'Bloc 2b Sim-Suiv'!E10,"so")</f>
        <v>#DIV/0!</v>
      </c>
      <c r="G27" s="239" t="e">
        <f>IF($B18="Oui",'Bloc 2b Sim-Suiv'!F10,"so")</f>
        <v>#DIV/0!</v>
      </c>
      <c r="H27" s="239" t="e">
        <f>IF($B18="Oui",'Bloc 2b Sim-Suiv'!G10,"so")</f>
        <v>#DIV/0!</v>
      </c>
    </row>
    <row r="28" spans="1:10" s="32" customFormat="1" ht="78.75" customHeight="1" x14ac:dyDescent="0.25">
      <c r="A28" s="229" t="s">
        <v>238</v>
      </c>
      <c r="B28" s="240" t="s">
        <v>17</v>
      </c>
      <c r="C28" s="74" t="e">
        <f>'Bloc 3 Simulation'!J25</f>
        <v>#DIV/0!</v>
      </c>
      <c r="D28" s="74" t="e">
        <f>'Bloc 3 Simulation'!K25</f>
        <v>#DIV/0!</v>
      </c>
      <c r="E28" s="74" t="e">
        <f>'Bloc 3 Simulation'!L25</f>
        <v>#DIV/0!</v>
      </c>
      <c r="F28" s="74" t="e">
        <f>'Bloc 3 Simulation'!M25</f>
        <v>#DIV/0!</v>
      </c>
      <c r="G28" s="74" t="e">
        <f>'Bloc 3 Simulation'!N25</f>
        <v>#DIV/0!</v>
      </c>
      <c r="H28" s="74" t="e">
        <f>'Bloc 3 Simulation'!O25</f>
        <v>#DIV/0!</v>
      </c>
    </row>
    <row r="29" spans="1:10" s="32" customFormat="1" ht="74.25" customHeight="1" x14ac:dyDescent="0.25">
      <c r="A29" s="229" t="s">
        <v>239</v>
      </c>
      <c r="B29" s="240" t="s">
        <v>17</v>
      </c>
      <c r="C29" s="74" t="e">
        <f>'Bloc 3 Simulation'!J26</f>
        <v>#DIV/0!</v>
      </c>
      <c r="D29" s="74" t="e">
        <f>'Bloc 3 Simulation'!K26</f>
        <v>#DIV/0!</v>
      </c>
      <c r="E29" s="74" t="e">
        <f>'Bloc 3 Simulation'!L26</f>
        <v>#DIV/0!</v>
      </c>
      <c r="F29" s="74" t="e">
        <f>'Bloc 3 Simulation'!M26</f>
        <v>#DIV/0!</v>
      </c>
      <c r="G29" s="74" t="e">
        <f>'Bloc 3 Simulation'!N26</f>
        <v>#DIV/0!</v>
      </c>
      <c r="H29" s="74" t="e">
        <f>'Bloc 3 Simulation'!O26</f>
        <v>#DIV/0!</v>
      </c>
    </row>
    <row r="30" spans="1:10" s="32" customFormat="1" ht="37.5" customHeight="1" x14ac:dyDescent="0.25">
      <c r="A30" s="230" t="s">
        <v>216</v>
      </c>
      <c r="B30" s="241" t="s">
        <v>18</v>
      </c>
      <c r="C30" s="193" t="e">
        <f>IF($B$20="Oui",'Bloc 4a - Aliments Simples'!B10,"so")</f>
        <v>#DIV/0!</v>
      </c>
      <c r="D30" s="193" t="e">
        <f>IF($B$20="Oui",'Bloc 4a - Aliments Simples'!D10,"so")</f>
        <v>#DIV/0!</v>
      </c>
      <c r="E30" s="193" t="e">
        <f>IF($B$20="Oui",'Bloc 4a - Aliments Simples'!E10,"so")</f>
        <v>#DIV/0!</v>
      </c>
      <c r="F30" s="193" t="e">
        <f>IF($B$20="Oui",'Bloc 4a - Aliments Simples'!F10,"so")</f>
        <v>#DIV/0!</v>
      </c>
      <c r="G30" s="193" t="e">
        <f>IF($B$20="Oui",'Bloc 4a - Aliments Simples'!G10,"so")</f>
        <v>#DIV/0!</v>
      </c>
      <c r="H30" s="193" t="e">
        <f>IF($B$20="Oui",'Bloc 4a - Aliments Simples'!H10,"so")</f>
        <v>#DIV/0!</v>
      </c>
      <c r="I30" s="225"/>
    </row>
    <row r="31" spans="1:10" s="32" customFormat="1" ht="60" x14ac:dyDescent="0.25">
      <c r="A31" s="230" t="s">
        <v>217</v>
      </c>
      <c r="B31" s="241" t="s">
        <v>18</v>
      </c>
      <c r="C31" s="193" t="e">
        <f>IF($B$21="Oui",'Bloc 4b - Aliments Composés'!B10,"so")</f>
        <v>#DIV/0!</v>
      </c>
      <c r="D31" s="193" t="e">
        <f>IF($B$21="Oui",'Bloc 4b - Aliments Composés'!E10,"so")</f>
        <v>#DIV/0!</v>
      </c>
      <c r="E31" s="193" t="e">
        <f>IF($B$21="Oui",'Bloc 4b - Aliments Composés'!F10,"so")</f>
        <v>#DIV/0!</v>
      </c>
      <c r="F31" s="193" t="e">
        <f>IF($B$21="Oui",'Bloc 4b - Aliments Composés'!G10,"so")</f>
        <v>#DIV/0!</v>
      </c>
      <c r="G31" s="193" t="e">
        <f>IF($B$21="Oui",'Bloc 4b - Aliments Composés'!H10,"so")</f>
        <v>#DIV/0!</v>
      </c>
      <c r="H31" s="193" t="e">
        <f>IF($B$21="Oui",'Bloc 4b - Aliments Composés'!I10,"so")</f>
        <v>#DIV/0!</v>
      </c>
      <c r="I31" s="225"/>
    </row>
    <row r="32" spans="1:10" s="32" customFormat="1" x14ac:dyDescent="0.25"/>
    <row r="33" spans="1:8" s="32" customFormat="1" ht="18.75" x14ac:dyDescent="0.25">
      <c r="A33" s="231" t="s">
        <v>174</v>
      </c>
      <c r="D33" s="225"/>
    </row>
    <row r="34" spans="1:8" s="32" customFormat="1" ht="75" x14ac:dyDescent="0.25">
      <c r="A34" s="232"/>
      <c r="B34" s="233" t="s">
        <v>14</v>
      </c>
      <c r="C34" s="242" t="s">
        <v>127</v>
      </c>
      <c r="D34" s="243" t="s">
        <v>45</v>
      </c>
      <c r="E34" s="59" t="s">
        <v>149</v>
      </c>
      <c r="F34" s="244" t="s">
        <v>122</v>
      </c>
      <c r="G34" s="234" t="s">
        <v>139</v>
      </c>
      <c r="H34" s="234" t="s">
        <v>140</v>
      </c>
    </row>
    <row r="35" spans="1:8" s="32" customFormat="1" ht="45" x14ac:dyDescent="0.25">
      <c r="A35" s="226" t="s">
        <v>111</v>
      </c>
      <c r="B35" s="245" t="s">
        <v>15</v>
      </c>
      <c r="C35" s="246" t="e">
        <f>'Bloc 1 -Sim-Suiv'!G66</f>
        <v>#DIV/0!</v>
      </c>
      <c r="D35" s="247" t="e">
        <f>'Bloc 1 -Sim-Suiv'!G68</f>
        <v>#DIV/0!</v>
      </c>
      <c r="E35" s="248" t="e">
        <f>'Bloc 1 -Sim-Suiv'!G34</f>
        <v>#DIV/0!</v>
      </c>
      <c r="F35" s="249" t="e">
        <f>IF(B16="Oui",'Bloc 1 -Sim-Suiv'!F34,"so")</f>
        <v>#DIV/0!</v>
      </c>
      <c r="G35" s="250" t="e">
        <f>IF(C35&gt;=$F$35,"Atteint",IF(C35&gt;=$E$35,"Seuil 70% atteint","Non atteint"))</f>
        <v>#DIV/0!</v>
      </c>
      <c r="H35" s="250" t="e">
        <f>IF(D35&gt;=$F$35,"Atteint",IF(D35&gt;=$E$35,"Seuil 70% atteint","Non atteint"))</f>
        <v>#DIV/0!</v>
      </c>
    </row>
    <row r="36" spans="1:8" s="32" customFormat="1" ht="41.25" customHeight="1" x14ac:dyDescent="0.25">
      <c r="A36" s="228" t="s">
        <v>218</v>
      </c>
      <c r="B36" s="251" t="s">
        <v>16</v>
      </c>
      <c r="C36" s="252" t="e">
        <f>'Bloc 2a Suivi'!L9</f>
        <v>#DIV/0!</v>
      </c>
      <c r="D36" s="253" t="e">
        <f>'Bloc 2a Suivi'!L11</f>
        <v>#DIV/0!</v>
      </c>
      <c r="E36" s="254" t="e">
        <f>'Bloc 2a Suivi'!J13</f>
        <v>#DIV/0!</v>
      </c>
      <c r="F36" s="255" t="e">
        <f>IF(B17="Oui",'Bloc 2a Suivi'!I13,"so")</f>
        <v>#DIV/0!</v>
      </c>
      <c r="G36" s="250" t="e">
        <f>IF(C36&gt;=$F$36,"Atteint",IF(C36&gt;=$E$36,"Seuil 70% atteint","Non atteint"))</f>
        <v>#DIV/0!</v>
      </c>
      <c r="H36" s="250" t="e">
        <f>IF(D36&gt;=$F$36,"Atteint",IF(D36&gt;=$E$36,"Seuil 70% atteint","Non atteint"))</f>
        <v>#DIV/0!</v>
      </c>
    </row>
    <row r="37" spans="1:8" s="32" customFormat="1" ht="41.25" customHeight="1" x14ac:dyDescent="0.25">
      <c r="A37" s="228" t="s">
        <v>219</v>
      </c>
      <c r="B37" s="251" t="s">
        <v>142</v>
      </c>
      <c r="C37" s="252" t="e">
        <f>'Bloc 2b Sim-Suiv'!G26</f>
        <v>#DIV/0!</v>
      </c>
      <c r="D37" s="253" t="e">
        <f>'Bloc 2b Sim-Suiv'!G28</f>
        <v>#DIV/0!</v>
      </c>
      <c r="E37" s="254" t="e">
        <f>'Bloc 2b Sim-Suiv'!F14</f>
        <v>#DIV/0!</v>
      </c>
      <c r="F37" s="256" t="e">
        <f>IF(B18="Oui",'Bloc 2b Sim-Suiv'!E14,"so")</f>
        <v>#DIV/0!</v>
      </c>
      <c r="G37" s="250" t="e">
        <f>IF(C37&gt;$E$37,"Non atteint",IF(C37&lt;=$F$37,"Atteint","Seuil 70% atteint"))</f>
        <v>#DIV/0!</v>
      </c>
      <c r="H37" s="250" t="e">
        <f>IF(D37&gt;$E$37,"Non atteint",IF(D37&lt;=$F$37,"Atteint","Seuil 70% atteint"))</f>
        <v>#DIV/0!</v>
      </c>
    </row>
    <row r="38" spans="1:8" s="32" customFormat="1" ht="75" x14ac:dyDescent="0.25">
      <c r="A38" s="229" t="s">
        <v>238</v>
      </c>
      <c r="B38" s="544" t="s">
        <v>17</v>
      </c>
      <c r="C38" s="257" t="e">
        <f>'Bloc 3 Suivi'!O25</f>
        <v>#DIV/0!</v>
      </c>
      <c r="D38" s="258" t="e">
        <f>'Bloc 3 Suivi'!O27</f>
        <v>#DIV/0!</v>
      </c>
      <c r="E38" s="259" t="e">
        <f>'Bloc 3 Suivi'!N30</f>
        <v>#DIV/0!</v>
      </c>
      <c r="F38" s="249" t="e">
        <f>'Bloc 3 Suivi'!M30</f>
        <v>#DIV/0!</v>
      </c>
      <c r="G38" s="250" t="e">
        <f>IF(C38&gt;=$F$38,"Atteint",IF(C38&gt;=$E$38,"Seuil 70% atteint","Non atteint"))</f>
        <v>#DIV/0!</v>
      </c>
      <c r="H38" s="250" t="e">
        <f>IF(D38&gt;=$F$38,"Atteint",IF(D38&gt;=$E$38,"Seuil 70% atteint","Non atteint"))</f>
        <v>#DIV/0!</v>
      </c>
    </row>
    <row r="39" spans="1:8" s="32" customFormat="1" ht="60" x14ac:dyDescent="0.25">
      <c r="A39" s="229" t="s">
        <v>239</v>
      </c>
      <c r="B39" s="545"/>
      <c r="C39" s="257" t="e">
        <f>'Bloc 3 Suivi'!O26</f>
        <v>#DIV/0!</v>
      </c>
      <c r="D39" s="258" t="e">
        <f>'Bloc 3 Suivi'!O28</f>
        <v>#DIV/0!</v>
      </c>
      <c r="E39" s="259" t="e">
        <f>'Bloc 3 Suivi'!N31</f>
        <v>#DIV/0!</v>
      </c>
      <c r="F39" s="249" t="e">
        <f>'Bloc 3 Suivi'!M31</f>
        <v>#DIV/0!</v>
      </c>
      <c r="G39" s="250" t="e">
        <f>IF(C39&gt;=$F$39,"Atteint",IF(C39&gt;=$E$39,"Seuil 70% atteint","Non atteint"))</f>
        <v>#DIV/0!</v>
      </c>
      <c r="H39" s="250" t="e">
        <f>IF(D39&gt;=$F$39,"Atteint",IF(D39&gt;=$E$39,"Seuil 70% atteint","Non atteint"))</f>
        <v>#DIV/0!</v>
      </c>
    </row>
    <row r="40" spans="1:8" s="32" customFormat="1" ht="36.75" customHeight="1" x14ac:dyDescent="0.25">
      <c r="A40" s="230" t="s">
        <v>216</v>
      </c>
      <c r="B40" s="525" t="s">
        <v>18</v>
      </c>
      <c r="C40" s="260" t="e">
        <f>'Bloc 4a - Aliments Simples'!G24</f>
        <v>#DIV/0!</v>
      </c>
      <c r="D40" s="261" t="e">
        <f>'Bloc 4a - Aliments Simples'!G25</f>
        <v>#DIV/0!</v>
      </c>
      <c r="E40" s="254" t="e">
        <f>'Bloc 4a - Aliments Simples'!G13</f>
        <v>#DIV/0!</v>
      </c>
      <c r="F40" s="262" t="e">
        <f>IF($B20="Oui",'Bloc 4a - Aliments Simples'!F13,"so")</f>
        <v>#DIV/0!</v>
      </c>
      <c r="G40" s="250" t="e">
        <f>IF(C40&gt;$E$40,"Non atteint",IF(C40&lt;=$F$40,"Atteint","Seuil 70% atteint"))</f>
        <v>#DIV/0!</v>
      </c>
      <c r="H40" s="250" t="e">
        <f>IF(D40&gt;$E$40,"Non atteint",IF(D40&lt;=$F$40,"Atteint","Seuil 70% atteint"))</f>
        <v>#DIV/0!</v>
      </c>
    </row>
    <row r="41" spans="1:8" s="32" customFormat="1" ht="60" x14ac:dyDescent="0.25">
      <c r="A41" s="230" t="s">
        <v>217</v>
      </c>
      <c r="B41" s="526"/>
      <c r="C41" s="263" t="e">
        <f>'Bloc 4b - Aliments Composés'!H23</f>
        <v>#DIV/0!</v>
      </c>
      <c r="D41" s="264" t="e">
        <f>'Bloc 4b - Aliments Composés'!H24</f>
        <v>#DIV/0!</v>
      </c>
      <c r="E41" s="265" t="e">
        <f>'Bloc 4b - Aliments Composés'!H13</f>
        <v>#DIV/0!</v>
      </c>
      <c r="F41" s="256" t="e">
        <f>IF(B21="Oui",'Bloc 4b - Aliments Composés'!G13,"so")</f>
        <v>#DIV/0!</v>
      </c>
      <c r="G41" s="250" t="e">
        <f>IF(C41&gt;$E$41,"Non atteint",IF(C41&lt;=$F$41,"Atteint","Seuil 70% atteint"))</f>
        <v>#DIV/0!</v>
      </c>
      <c r="H41" s="250" t="e">
        <f>IF(D41&gt;$E$41,"Non atteint",IF(D41&lt;=$F$41,"Atteint","Seuil 70% atteint"))</f>
        <v>#DIV/0!</v>
      </c>
    </row>
    <row r="42" spans="1:8" s="32" customFormat="1" x14ac:dyDescent="0.25"/>
    <row r="43" spans="1:8" s="32" customFormat="1" ht="18.75" x14ac:dyDescent="0.25">
      <c r="A43" s="231"/>
      <c r="B43" s="225"/>
    </row>
    <row r="44" spans="1:8" s="32" customFormat="1" x14ac:dyDescent="0.25">
      <c r="A44" s="103"/>
      <c r="B44" s="103"/>
      <c r="C44" s="266"/>
      <c r="D44" s="266"/>
      <c r="E44" s="266"/>
      <c r="F44" s="225"/>
    </row>
    <row r="45" spans="1:8" s="32" customFormat="1" x14ac:dyDescent="0.25">
      <c r="A45" s="267"/>
      <c r="B45" s="268"/>
      <c r="C45" s="102"/>
      <c r="D45" s="102"/>
      <c r="E45" s="102"/>
    </row>
    <row r="46" spans="1:8" s="32" customFormat="1" ht="37.9" customHeight="1" x14ac:dyDescent="0.25">
      <c r="A46" s="267"/>
      <c r="B46" s="269"/>
      <c r="C46" s="270"/>
      <c r="D46" s="270"/>
      <c r="E46" s="102"/>
    </row>
    <row r="47" spans="1:8" s="32" customFormat="1" ht="37.9" customHeight="1" x14ac:dyDescent="0.25">
      <c r="A47" s="267"/>
      <c r="B47" s="269"/>
      <c r="C47" s="270"/>
      <c r="D47" s="270"/>
      <c r="E47" s="102"/>
    </row>
    <row r="48" spans="1:8" s="32" customFormat="1" x14ac:dyDescent="0.25">
      <c r="A48" s="267"/>
      <c r="B48" s="271"/>
      <c r="C48" s="268"/>
      <c r="D48" s="102"/>
      <c r="E48" s="102"/>
      <c r="F48" s="225"/>
    </row>
    <row r="49" spans="1:6" s="32" customFormat="1" x14ac:dyDescent="0.25">
      <c r="A49" s="267"/>
      <c r="B49" s="271"/>
      <c r="C49" s="268"/>
      <c r="D49" s="102"/>
      <c r="E49" s="102"/>
      <c r="F49" s="225"/>
    </row>
    <row r="50" spans="1:6" s="32" customFormat="1" ht="37.9" customHeight="1" x14ac:dyDescent="0.25">
      <c r="A50" s="267"/>
      <c r="B50" s="272"/>
      <c r="C50" s="270"/>
      <c r="D50" s="270"/>
      <c r="E50" s="102"/>
      <c r="F50" s="225"/>
    </row>
    <row r="51" spans="1:6" s="32" customFormat="1" x14ac:dyDescent="0.25">
      <c r="A51" s="267"/>
      <c r="B51" s="272"/>
      <c r="C51" s="270"/>
      <c r="D51" s="270"/>
      <c r="E51" s="102"/>
      <c r="F51" s="225"/>
    </row>
    <row r="52" spans="1:6" s="32" customFormat="1" x14ac:dyDescent="0.25"/>
    <row r="53" spans="1:6" s="32" customFormat="1" x14ac:dyDescent="0.25">
      <c r="A53" s="225"/>
    </row>
    <row r="54" spans="1:6" s="32" customFormat="1" x14ac:dyDescent="0.25">
      <c r="A54" s="225"/>
    </row>
    <row r="55" spans="1:6" s="32" customFormat="1" x14ac:dyDescent="0.25">
      <c r="A55" s="225"/>
    </row>
    <row r="56" spans="1:6" s="32" customFormat="1" x14ac:dyDescent="0.25"/>
    <row r="57" spans="1:6" s="32" customFormat="1" x14ac:dyDescent="0.25"/>
    <row r="58" spans="1:6" s="32" customFormat="1" x14ac:dyDescent="0.25"/>
    <row r="59" spans="1:6" s="32" customFormat="1" x14ac:dyDescent="0.25"/>
    <row r="60" spans="1:6" s="32" customFormat="1" x14ac:dyDescent="0.25"/>
    <row r="61" spans="1:6" s="32" customFormat="1" x14ac:dyDescent="0.25"/>
    <row r="62" spans="1:6" s="32" customFormat="1" x14ac:dyDescent="0.25"/>
    <row r="63" spans="1:6" s="32" customFormat="1" x14ac:dyDescent="0.25"/>
    <row r="64" spans="1:6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  <row r="73" s="32" customFormat="1" x14ac:dyDescent="0.25"/>
    <row r="74" s="32" customFormat="1" x14ac:dyDescent="0.25"/>
    <row r="75" s="32" customFormat="1" x14ac:dyDescent="0.25"/>
    <row r="76" s="32" customFormat="1" x14ac:dyDescent="0.25"/>
    <row r="77" s="32" customFormat="1" x14ac:dyDescent="0.25"/>
    <row r="78" s="32" customFormat="1" x14ac:dyDescent="0.25"/>
    <row r="79" s="32" customFormat="1" x14ac:dyDescent="0.25"/>
    <row r="80" s="32" customFormat="1" x14ac:dyDescent="0.25"/>
    <row r="81" s="32" customFormat="1" x14ac:dyDescent="0.25"/>
    <row r="82" s="32" customFormat="1" x14ac:dyDescent="0.25"/>
    <row r="83" s="32" customFormat="1" x14ac:dyDescent="0.25"/>
    <row r="84" s="32" customFormat="1" x14ac:dyDescent="0.25"/>
    <row r="85" s="32" customFormat="1" x14ac:dyDescent="0.25"/>
    <row r="86" s="32" customFormat="1" x14ac:dyDescent="0.25"/>
    <row r="87" s="32" customFormat="1" x14ac:dyDescent="0.25"/>
    <row r="88" s="32" customFormat="1" x14ac:dyDescent="0.25"/>
    <row r="89" s="32" customFormat="1" x14ac:dyDescent="0.25"/>
    <row r="90" s="32" customFormat="1" x14ac:dyDescent="0.25"/>
  </sheetData>
  <sheetProtection algorithmName="SHA-512" hashValue="Ye9HZ9Dv1dk3EUQeIUuNBvHphn5mNNe8vdp9lCw9/8psjo3Ry2cfhM/o147HUf0t+lHsKGP1n0K3LeLuPNvdaQ==" saltValue="z2g3RlgbmCjhAPrIScvoqQ==" spinCount="100000" sheet="1" formatColumns="0" insertColumns="0" insertRows="0" selectLockedCells="1"/>
  <mergeCells count="25">
    <mergeCell ref="A1:E1"/>
    <mergeCell ref="E5:H9"/>
    <mergeCell ref="A3:E3"/>
    <mergeCell ref="A2:E2"/>
    <mergeCell ref="B38:B39"/>
    <mergeCell ref="B22:C22"/>
    <mergeCell ref="B17:C17"/>
    <mergeCell ref="B9:C9"/>
    <mergeCell ref="B10:C10"/>
    <mergeCell ref="B11:C11"/>
    <mergeCell ref="B12:C12"/>
    <mergeCell ref="B13:C13"/>
    <mergeCell ref="B14:C14"/>
    <mergeCell ref="B15:C15"/>
    <mergeCell ref="B16:C16"/>
    <mergeCell ref="B4:C4"/>
    <mergeCell ref="B5:C5"/>
    <mergeCell ref="B6:C6"/>
    <mergeCell ref="B7:C7"/>
    <mergeCell ref="B8:C8"/>
    <mergeCell ref="B40:B41"/>
    <mergeCell ref="B18:C18"/>
    <mergeCell ref="B19:C19"/>
    <mergeCell ref="B20:C20"/>
    <mergeCell ref="B21:C21"/>
  </mergeCells>
  <phoneticPr fontId="5" type="noConversion"/>
  <conditionalFormatting sqref="G35:H41">
    <cfRule type="cellIs" dxfId="83" priority="1" operator="equal">
      <formula>"Seuil 70% atteint"</formula>
    </cfRule>
    <cfRule type="cellIs" dxfId="82" priority="2" operator="equal">
      <formula>"Non atteint"</formula>
    </cfRule>
    <cfRule type="cellIs" dxfId="81" priority="3" operator="equal">
      <formula>"Atteint"</formula>
    </cfRule>
  </conditionalFormatting>
  <pageMargins left="0.7" right="0.7" top="0.75" bottom="0.75" header="0.3" footer="0.3"/>
  <pageSetup paperSize="9" scale="71" fitToHeight="0" orientation="landscape" r:id="rId1"/>
  <rowBreaks count="1" manualBreakCount="1">
    <brk id="31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B33BF2-6008-4CC4-8F8D-D38BEBECD7E7}">
          <x14:formula1>
            <xm:f>Listes!$B$2:$B$3</xm:f>
          </x14:formula1>
          <xm:sqref>B16:B21 C16 C18 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AT72"/>
  <sheetViews>
    <sheetView zoomScale="90" zoomScaleNormal="90" workbookViewId="0">
      <selection activeCell="E26" sqref="E26"/>
    </sheetView>
  </sheetViews>
  <sheetFormatPr baseColWidth="10" defaultColWidth="11.42578125" defaultRowHeight="15" x14ac:dyDescent="0.25"/>
  <cols>
    <col min="1" max="1" width="47.140625" customWidth="1"/>
    <col min="2" max="2" width="31.42578125" customWidth="1"/>
    <col min="3" max="3" width="7.5703125" customWidth="1"/>
    <col min="4" max="4" width="28.140625" customWidth="1"/>
    <col min="5" max="5" width="32.140625" customWidth="1"/>
    <col min="6" max="6" width="31.5703125" customWidth="1"/>
    <col min="7" max="7" width="31.85546875" customWidth="1"/>
    <col min="8" max="8" width="29.85546875" customWidth="1"/>
    <col min="9" max="9" width="4.7109375" customWidth="1"/>
    <col min="10" max="10" width="27.85546875" customWidth="1"/>
    <col min="11" max="11" width="23.7109375" customWidth="1"/>
    <col min="12" max="12" width="22.85546875" customWidth="1"/>
  </cols>
  <sheetData>
    <row r="1" spans="1:46" ht="78.75" customHeight="1" x14ac:dyDescent="0.25">
      <c r="A1" s="273" t="s">
        <v>172</v>
      </c>
      <c r="B1" s="274" t="s">
        <v>19</v>
      </c>
      <c r="C1" s="32"/>
      <c r="D1" s="570" t="s">
        <v>20</v>
      </c>
      <c r="E1" s="570"/>
      <c r="F1" s="570"/>
      <c r="G1" s="570"/>
      <c r="H1" s="570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</row>
    <row r="2" spans="1:46" s="315" customFormat="1" ht="46.5" customHeight="1" x14ac:dyDescent="0.25">
      <c r="A2" s="581" t="s">
        <v>188</v>
      </c>
      <c r="B2" s="582"/>
      <c r="C2" s="269"/>
      <c r="D2" s="571" t="s">
        <v>214</v>
      </c>
      <c r="E2" s="572"/>
      <c r="F2" s="572"/>
      <c r="G2" s="572"/>
      <c r="H2" s="571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</row>
    <row r="3" spans="1:46" ht="50.25" customHeight="1" x14ac:dyDescent="0.25">
      <c r="A3" s="34" t="s">
        <v>21</v>
      </c>
      <c r="B3" s="17"/>
      <c r="C3" s="32"/>
      <c r="D3" s="573"/>
      <c r="E3" s="574"/>
      <c r="F3" s="574"/>
      <c r="G3" s="574"/>
      <c r="H3" s="575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</row>
    <row r="4" spans="1:46" ht="192.75" customHeight="1" x14ac:dyDescent="0.25">
      <c r="C4" s="32"/>
      <c r="D4" s="576"/>
      <c r="E4" s="577"/>
      <c r="F4" s="577"/>
      <c r="G4" s="577"/>
      <c r="H4" s="57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</row>
    <row r="5" spans="1:46" x14ac:dyDescent="0.25">
      <c r="A5" s="32"/>
      <c r="B5" s="32"/>
      <c r="C5" s="32"/>
      <c r="D5" s="32"/>
      <c r="E5" s="276"/>
      <c r="F5" s="276"/>
      <c r="G5" s="276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</row>
    <row r="6" spans="1:46" ht="30" x14ac:dyDescent="0.25">
      <c r="A6" s="277" t="s">
        <v>22</v>
      </c>
      <c r="B6" s="438" t="s">
        <v>23</v>
      </c>
      <c r="C6" s="32"/>
      <c r="D6" s="278" t="s">
        <v>24</v>
      </c>
      <c r="E6" s="156" t="s">
        <v>25</v>
      </c>
      <c r="F6" s="156" t="s">
        <v>26</v>
      </c>
      <c r="G6" s="156" t="s">
        <v>27</v>
      </c>
      <c r="H6" s="278" t="s">
        <v>28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</row>
    <row r="7" spans="1:46" ht="30" x14ac:dyDescent="0.25">
      <c r="A7" s="279" t="s">
        <v>29</v>
      </c>
      <c r="B7" s="28"/>
      <c r="C7" s="32"/>
      <c r="D7" s="28"/>
      <c r="E7" s="30"/>
      <c r="F7" s="30"/>
      <c r="G7" s="30"/>
      <c r="H7" s="28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</row>
    <row r="8" spans="1:46" ht="30" x14ac:dyDescent="0.25">
      <c r="A8" s="279" t="s">
        <v>30</v>
      </c>
      <c r="B8" s="28"/>
      <c r="C8" s="32"/>
      <c r="D8" s="28"/>
      <c r="E8" s="30"/>
      <c r="F8" s="30"/>
      <c r="G8" s="30"/>
      <c r="H8" s="28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</row>
    <row r="9" spans="1:46" ht="30" x14ac:dyDescent="0.25">
      <c r="A9" s="279" t="s">
        <v>31</v>
      </c>
      <c r="B9" s="28"/>
      <c r="C9" s="32"/>
      <c r="D9" s="28"/>
      <c r="E9" s="28"/>
      <c r="F9" s="28"/>
      <c r="G9" s="28"/>
      <c r="H9" s="28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</row>
    <row r="10" spans="1:46" x14ac:dyDescent="0.25">
      <c r="A10" s="280"/>
      <c r="B10" s="281"/>
      <c r="C10" s="282"/>
      <c r="D10" s="281"/>
      <c r="E10" s="281"/>
      <c r="F10" s="281"/>
      <c r="G10" s="281"/>
      <c r="H10" s="281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</row>
    <row r="11" spans="1:46" x14ac:dyDescent="0.25">
      <c r="A11" s="283" t="s">
        <v>32</v>
      </c>
      <c r="B11" s="186"/>
      <c r="C11" s="32"/>
      <c r="D11" s="186"/>
      <c r="E11" s="186"/>
      <c r="F11" s="186"/>
      <c r="G11" s="186"/>
      <c r="H11" s="186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</row>
    <row r="12" spans="1:46" ht="33" customHeight="1" x14ac:dyDescent="0.25">
      <c r="A12" s="283" t="s">
        <v>33</v>
      </c>
      <c r="B12" s="186"/>
      <c r="C12" s="32"/>
      <c r="D12" s="186"/>
      <c r="E12" s="186"/>
      <c r="F12" s="186"/>
      <c r="G12" s="186"/>
      <c r="H12" s="186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</row>
    <row r="13" spans="1:46" x14ac:dyDescent="0.25">
      <c r="A13" s="280"/>
      <c r="B13" s="281"/>
      <c r="C13" s="282"/>
      <c r="D13" s="281"/>
      <c r="E13" s="281"/>
      <c r="F13" s="281"/>
      <c r="G13" s="281"/>
      <c r="H13" s="281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</row>
    <row r="14" spans="1:46" ht="30" x14ac:dyDescent="0.25">
      <c r="A14" s="283" t="s">
        <v>34</v>
      </c>
      <c r="B14" s="186"/>
      <c r="C14" s="32"/>
      <c r="D14" s="186"/>
      <c r="E14" s="186"/>
      <c r="F14" s="186"/>
      <c r="G14" s="186"/>
      <c r="H14" s="186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</row>
    <row r="15" spans="1:46" ht="30" x14ac:dyDescent="0.25">
      <c r="A15" s="283" t="s">
        <v>35</v>
      </c>
      <c r="B15" s="186"/>
      <c r="C15" s="32"/>
      <c r="D15" s="186"/>
      <c r="E15" s="186"/>
      <c r="F15" s="186"/>
      <c r="G15" s="186"/>
      <c r="H15" s="186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</row>
    <row r="16" spans="1:46" x14ac:dyDescent="0.25">
      <c r="A16" s="280"/>
      <c r="B16" s="281"/>
      <c r="C16" s="282"/>
      <c r="D16" s="281"/>
      <c r="E16" s="281"/>
      <c r="F16" s="281"/>
      <c r="G16" s="281"/>
      <c r="H16" s="281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</row>
    <row r="17" spans="1:46" ht="45" x14ac:dyDescent="0.25">
      <c r="A17" s="283" t="s">
        <v>36</v>
      </c>
      <c r="B17" s="186"/>
      <c r="C17" s="32"/>
      <c r="D17" s="186"/>
      <c r="E17" s="186"/>
      <c r="F17" s="186"/>
      <c r="G17" s="186"/>
      <c r="H17" s="186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</row>
    <row r="18" spans="1:46" ht="45" x14ac:dyDescent="0.25">
      <c r="A18" s="279" t="s">
        <v>37</v>
      </c>
      <c r="B18" s="28"/>
      <c r="C18" s="32"/>
      <c r="D18" s="28"/>
      <c r="E18" s="28"/>
      <c r="F18" s="28"/>
      <c r="G18" s="28"/>
      <c r="H18" s="28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</row>
    <row r="19" spans="1:46" x14ac:dyDescent="0.25">
      <c r="A19" s="280"/>
      <c r="B19" s="281"/>
      <c r="C19" s="282"/>
      <c r="D19" s="281"/>
      <c r="E19" s="281"/>
      <c r="F19" s="281"/>
      <c r="G19" s="281"/>
      <c r="H19" s="281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</row>
    <row r="20" spans="1:46" ht="30" x14ac:dyDescent="0.25">
      <c r="A20" s="283" t="s">
        <v>38</v>
      </c>
      <c r="B20" s="186"/>
      <c r="C20" s="32"/>
      <c r="D20" s="186"/>
      <c r="E20" s="186"/>
      <c r="F20" s="186"/>
      <c r="G20" s="186"/>
      <c r="H20" s="186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</row>
    <row r="21" spans="1:46" ht="48.75" x14ac:dyDescent="0.25">
      <c r="A21" s="283" t="s">
        <v>145</v>
      </c>
      <c r="B21" s="186"/>
      <c r="C21" s="32"/>
      <c r="D21" s="186"/>
      <c r="E21" s="186"/>
      <c r="F21" s="186"/>
      <c r="G21" s="186"/>
      <c r="H21" s="186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</row>
    <row r="22" spans="1:46" ht="48.75" x14ac:dyDescent="0.25">
      <c r="A22" s="279" t="s">
        <v>144</v>
      </c>
      <c r="B22" s="28"/>
      <c r="C22" s="32"/>
      <c r="D22" s="28"/>
      <c r="E22" s="28"/>
      <c r="F22" s="28"/>
      <c r="G22" s="28"/>
      <c r="H22" s="28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</row>
    <row r="23" spans="1:46" x14ac:dyDescent="0.25">
      <c r="A23" s="284"/>
      <c r="B23" s="281"/>
      <c r="C23" s="282"/>
      <c r="D23" s="281"/>
      <c r="E23" s="281"/>
      <c r="F23" s="281"/>
      <c r="G23" s="281"/>
      <c r="H23" s="281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</row>
    <row r="24" spans="1:46" ht="30" x14ac:dyDescent="0.25">
      <c r="A24" s="517" t="s">
        <v>244</v>
      </c>
      <c r="B24" s="450"/>
      <c r="C24" s="32"/>
      <c r="D24" s="450"/>
      <c r="E24" s="450"/>
      <c r="F24" s="450"/>
      <c r="G24" s="450"/>
      <c r="H24" s="450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</row>
    <row r="25" spans="1:46" x14ac:dyDescent="0.25">
      <c r="A25" s="284"/>
      <c r="B25" s="281"/>
      <c r="C25" s="282"/>
      <c r="D25" s="281"/>
      <c r="E25" s="281"/>
      <c r="F25" s="281"/>
      <c r="G25" s="281"/>
      <c r="H25" s="281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</row>
    <row r="26" spans="1:46" ht="30" x14ac:dyDescent="0.25">
      <c r="A26" s="279" t="s">
        <v>39</v>
      </c>
      <c r="B26" s="28"/>
      <c r="C26" s="32"/>
      <c r="D26" s="28"/>
      <c r="E26" s="28"/>
      <c r="F26" s="28"/>
      <c r="G26" s="28"/>
      <c r="H26" s="28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</row>
    <row r="27" spans="1:46" ht="60" x14ac:dyDescent="0.25">
      <c r="A27" s="285" t="s">
        <v>240</v>
      </c>
      <c r="B27" s="186"/>
      <c r="C27" s="32"/>
      <c r="D27" s="186"/>
      <c r="E27" s="186"/>
      <c r="F27" s="186"/>
      <c r="G27" s="186"/>
      <c r="H27" s="186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</row>
    <row r="28" spans="1:46" x14ac:dyDescent="0.25">
      <c r="A28" s="282"/>
      <c r="B28" s="282"/>
      <c r="C28" s="282"/>
      <c r="D28" s="282"/>
      <c r="E28" s="282"/>
      <c r="F28" s="282"/>
      <c r="G28" s="282"/>
      <c r="H28" s="282"/>
      <c r="I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</row>
    <row r="29" spans="1:46" x14ac:dyDescent="0.25">
      <c r="A29" s="45" t="s">
        <v>40</v>
      </c>
      <c r="B29" s="136">
        <f>B27/2+B21+B20+B17+B15+B14+B12+B11+B24</f>
        <v>0</v>
      </c>
      <c r="C29" s="31"/>
      <c r="D29" s="136">
        <f>D27/2+D21+D20+D17+D15+D14+D12+D11+D24</f>
        <v>0</v>
      </c>
      <c r="E29" s="136">
        <f t="shared" ref="E29:G29" si="0">E27/2+E21+E20+E17+E15+E14+E12+E11+E24</f>
        <v>0</v>
      </c>
      <c r="F29" s="136">
        <f t="shared" si="0"/>
        <v>0</v>
      </c>
      <c r="G29" s="136">
        <f t="shared" si="0"/>
        <v>0</v>
      </c>
      <c r="H29" s="136">
        <f>H27/2+H21+H20+H17+H15+H14+H12+H11+H24</f>
        <v>0</v>
      </c>
      <c r="I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</row>
    <row r="30" spans="1:46" x14ac:dyDescent="0.25">
      <c r="A30" s="45" t="s">
        <v>41</v>
      </c>
      <c r="B30" s="136">
        <f>SUM(B7:B26)+B27/2</f>
        <v>0</v>
      </c>
      <c r="C30" s="31"/>
      <c r="D30" s="136">
        <f>SUM(D7:D26)+D27/2</f>
        <v>0</v>
      </c>
      <c r="E30" s="136">
        <f t="shared" ref="E30:H30" si="1">SUM(E7:E26)+E27/2</f>
        <v>0</v>
      </c>
      <c r="F30" s="136">
        <f t="shared" si="1"/>
        <v>0</v>
      </c>
      <c r="G30" s="136">
        <f t="shared" si="1"/>
        <v>0</v>
      </c>
      <c r="H30" s="136">
        <f t="shared" si="1"/>
        <v>0</v>
      </c>
      <c r="I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</row>
    <row r="31" spans="1:46" x14ac:dyDescent="0.25">
      <c r="A31" s="286" t="s">
        <v>42</v>
      </c>
      <c r="B31" s="138" t="e">
        <f>B29/B30</f>
        <v>#DIV/0!</v>
      </c>
      <c r="C31" s="32"/>
      <c r="D31" s="154" t="e">
        <f>D29/D30</f>
        <v>#DIV/0!</v>
      </c>
      <c r="E31" s="154" t="e">
        <f t="shared" ref="E31:H31" si="2">E29/E30</f>
        <v>#DIV/0!</v>
      </c>
      <c r="F31" s="154" t="e">
        <f t="shared" si="2"/>
        <v>#DIV/0!</v>
      </c>
      <c r="G31" s="154" t="e">
        <f t="shared" si="2"/>
        <v>#DIV/0!</v>
      </c>
      <c r="H31" s="118" t="e">
        <f t="shared" si="2"/>
        <v>#DIV/0!</v>
      </c>
      <c r="I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</row>
    <row r="32" spans="1:46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</row>
    <row r="33" spans="1:46" x14ac:dyDescent="0.25">
      <c r="A33" s="32"/>
      <c r="B33" s="32"/>
      <c r="C33" s="32"/>
      <c r="D33" s="225"/>
      <c r="E33" s="276"/>
      <c r="F33" s="155" t="s">
        <v>143</v>
      </c>
      <c r="G33" s="156" t="s">
        <v>149</v>
      </c>
      <c r="H33" s="287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</row>
    <row r="34" spans="1:46" ht="23.25" x14ac:dyDescent="0.25">
      <c r="A34" s="32"/>
      <c r="B34" s="32"/>
      <c r="C34" s="32"/>
      <c r="D34" s="225"/>
      <c r="E34" s="158" t="s">
        <v>110</v>
      </c>
      <c r="F34" s="157" t="e">
        <f>B31+10/100</f>
        <v>#DIV/0!</v>
      </c>
      <c r="G34" s="157" t="e">
        <f>B31+7/100</f>
        <v>#DIV/0!</v>
      </c>
      <c r="H34" s="288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</row>
    <row r="35" spans="1:46" x14ac:dyDescent="0.25">
      <c r="A35" s="120"/>
      <c r="B35" s="289"/>
      <c r="C35" s="289"/>
      <c r="D35" s="290"/>
      <c r="E35" s="32"/>
      <c r="F35" s="291"/>
      <c r="G35" s="292"/>
      <c r="H35" s="29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</row>
    <row r="36" spans="1:46" x14ac:dyDescent="0.2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</row>
    <row r="37" spans="1:46" ht="31.9" customHeight="1" x14ac:dyDescent="0.25">
      <c r="A37" s="567" t="s">
        <v>155</v>
      </c>
      <c r="B37" s="568"/>
      <c r="C37" s="568"/>
      <c r="D37" s="568"/>
      <c r="E37" s="568"/>
      <c r="F37" s="568"/>
      <c r="G37" s="569"/>
      <c r="H37" s="293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</row>
    <row r="39" spans="1:46" x14ac:dyDescent="0.25">
      <c r="A39" s="173" t="s">
        <v>22</v>
      </c>
      <c r="B39" s="278" t="s">
        <v>24</v>
      </c>
      <c r="C39" s="579" t="s">
        <v>25</v>
      </c>
      <c r="D39" s="580"/>
      <c r="E39" s="278" t="s">
        <v>26</v>
      </c>
      <c r="F39" s="278" t="s">
        <v>27</v>
      </c>
      <c r="G39" s="278" t="s">
        <v>28</v>
      </c>
      <c r="H39" s="294"/>
    </row>
    <row r="40" spans="1:46" ht="408.75" customHeight="1" x14ac:dyDescent="0.25">
      <c r="A40" s="36" t="s">
        <v>46</v>
      </c>
      <c r="B40" s="510"/>
      <c r="C40" s="565"/>
      <c r="D40" s="565"/>
      <c r="E40" s="510"/>
      <c r="F40" s="510"/>
      <c r="G40" s="510"/>
    </row>
    <row r="41" spans="1:46" x14ac:dyDescent="0.25">
      <c r="A41" s="36" t="s">
        <v>22</v>
      </c>
      <c r="B41" s="295"/>
      <c r="C41" s="566"/>
      <c r="D41" s="566"/>
      <c r="E41" s="295"/>
      <c r="F41" s="295"/>
      <c r="G41" s="295"/>
    </row>
    <row r="42" spans="1:46" ht="28.9" customHeight="1" x14ac:dyDescent="0.25">
      <c r="A42" s="279" t="s">
        <v>29</v>
      </c>
      <c r="B42" s="190"/>
      <c r="C42" s="557"/>
      <c r="D42" s="557"/>
      <c r="E42" s="28"/>
      <c r="F42" s="28"/>
      <c r="G42" s="28"/>
    </row>
    <row r="43" spans="1:46" ht="30" x14ac:dyDescent="0.25">
      <c r="A43" s="279" t="s">
        <v>47</v>
      </c>
      <c r="B43" s="190"/>
      <c r="C43" s="557"/>
      <c r="D43" s="557"/>
      <c r="E43" s="28"/>
      <c r="F43" s="28"/>
      <c r="G43" s="28"/>
    </row>
    <row r="44" spans="1:46" ht="30" x14ac:dyDescent="0.25">
      <c r="A44" s="279" t="s">
        <v>31</v>
      </c>
      <c r="B44" s="190"/>
      <c r="C44" s="557"/>
      <c r="D44" s="557"/>
      <c r="E44" s="28"/>
      <c r="F44" s="28"/>
      <c r="G44" s="28"/>
    </row>
    <row r="45" spans="1:46" x14ac:dyDescent="0.25">
      <c r="A45" s="280"/>
      <c r="B45" s="281"/>
      <c r="C45" s="555"/>
      <c r="D45" s="555"/>
      <c r="E45" s="281"/>
      <c r="F45" s="281"/>
      <c r="G45" s="281"/>
    </row>
    <row r="46" spans="1:46" x14ac:dyDescent="0.25">
      <c r="A46" s="283" t="s">
        <v>32</v>
      </c>
      <c r="B46" s="188"/>
      <c r="C46" s="554"/>
      <c r="D46" s="554"/>
      <c r="E46" s="186"/>
      <c r="F46" s="186"/>
      <c r="G46" s="186"/>
    </row>
    <row r="47" spans="1:46" ht="14.45" customHeight="1" x14ac:dyDescent="0.25">
      <c r="A47" s="283" t="s">
        <v>33</v>
      </c>
      <c r="B47" s="188"/>
      <c r="C47" s="554"/>
      <c r="D47" s="554"/>
      <c r="E47" s="186"/>
      <c r="F47" s="186"/>
      <c r="G47" s="186"/>
    </row>
    <row r="48" spans="1:46" x14ac:dyDescent="0.25">
      <c r="A48" s="280"/>
      <c r="B48" s="281"/>
      <c r="C48" s="555"/>
      <c r="D48" s="555"/>
      <c r="E48" s="281"/>
      <c r="F48" s="281"/>
      <c r="G48" s="281"/>
    </row>
    <row r="49" spans="1:7" ht="28.9" customHeight="1" x14ac:dyDescent="0.25">
      <c r="A49" s="283" t="s">
        <v>34</v>
      </c>
      <c r="B49" s="188"/>
      <c r="C49" s="554"/>
      <c r="D49" s="554"/>
      <c r="E49" s="186"/>
      <c r="F49" s="186"/>
      <c r="G49" s="186"/>
    </row>
    <row r="50" spans="1:7" ht="30" x14ac:dyDescent="0.25">
      <c r="A50" s="283" t="s">
        <v>35</v>
      </c>
      <c r="B50" s="188"/>
      <c r="C50" s="554"/>
      <c r="D50" s="554"/>
      <c r="E50" s="186"/>
      <c r="F50" s="186"/>
      <c r="G50" s="186"/>
    </row>
    <row r="51" spans="1:7" x14ac:dyDescent="0.25">
      <c r="A51" s="280"/>
      <c r="B51" s="281"/>
      <c r="C51" s="555"/>
      <c r="D51" s="555"/>
      <c r="E51" s="281"/>
      <c r="F51" s="281"/>
      <c r="G51" s="281"/>
    </row>
    <row r="52" spans="1:7" ht="45" x14ac:dyDescent="0.25">
      <c r="A52" s="283" t="s">
        <v>36</v>
      </c>
      <c r="B52" s="188"/>
      <c r="C52" s="554"/>
      <c r="D52" s="554"/>
      <c r="E52" s="186"/>
      <c r="F52" s="186"/>
      <c r="G52" s="186"/>
    </row>
    <row r="53" spans="1:7" ht="45" x14ac:dyDescent="0.25">
      <c r="A53" s="279" t="s">
        <v>37</v>
      </c>
      <c r="B53" s="190"/>
      <c r="C53" s="557"/>
      <c r="D53" s="557"/>
      <c r="E53" s="28"/>
      <c r="F53" s="28"/>
      <c r="G53" s="28"/>
    </row>
    <row r="54" spans="1:7" x14ac:dyDescent="0.25">
      <c r="A54" s="280"/>
      <c r="B54" s="281"/>
      <c r="C54" s="555"/>
      <c r="D54" s="555"/>
      <c r="E54" s="281"/>
      <c r="F54" s="281"/>
      <c r="G54" s="281"/>
    </row>
    <row r="55" spans="1:7" ht="30" x14ac:dyDescent="0.25">
      <c r="A55" s="283" t="s">
        <v>38</v>
      </c>
      <c r="B55" s="188"/>
      <c r="C55" s="554"/>
      <c r="D55" s="554"/>
      <c r="E55" s="186"/>
      <c r="F55" s="186"/>
      <c r="G55" s="186"/>
    </row>
    <row r="56" spans="1:7" ht="48.75" x14ac:dyDescent="0.25">
      <c r="A56" s="283" t="s">
        <v>146</v>
      </c>
      <c r="B56" s="188"/>
      <c r="C56" s="554"/>
      <c r="D56" s="554"/>
      <c r="E56" s="186"/>
      <c r="F56" s="186"/>
      <c r="G56" s="186"/>
    </row>
    <row r="57" spans="1:7" ht="48.75" x14ac:dyDescent="0.25">
      <c r="A57" s="279" t="s">
        <v>147</v>
      </c>
      <c r="B57" s="190"/>
      <c r="C57" s="557"/>
      <c r="D57" s="557"/>
      <c r="E57" s="28"/>
      <c r="F57" s="28"/>
      <c r="G57" s="28"/>
    </row>
    <row r="58" spans="1:7" x14ac:dyDescent="0.25">
      <c r="A58" s="284"/>
      <c r="B58" s="281"/>
      <c r="C58" s="555"/>
      <c r="D58" s="555"/>
      <c r="E58" s="281"/>
      <c r="F58" s="281"/>
      <c r="G58" s="281"/>
    </row>
    <row r="59" spans="1:7" s="315" customFormat="1" ht="30" x14ac:dyDescent="0.25">
      <c r="A59" s="283" t="s">
        <v>244</v>
      </c>
      <c r="B59" s="516"/>
      <c r="C59" s="564"/>
      <c r="D59" s="564"/>
      <c r="E59" s="516"/>
      <c r="F59" s="516"/>
      <c r="G59" s="516"/>
    </row>
    <row r="60" spans="1:7" x14ac:dyDescent="0.25">
      <c r="A60" s="284"/>
      <c r="B60" s="281"/>
      <c r="C60" s="555"/>
      <c r="D60" s="555"/>
      <c r="E60" s="281"/>
      <c r="F60" s="281"/>
      <c r="G60" s="281"/>
    </row>
    <row r="61" spans="1:7" ht="30" x14ac:dyDescent="0.25">
      <c r="A61" s="279" t="s">
        <v>39</v>
      </c>
      <c r="B61" s="28"/>
      <c r="C61" s="557"/>
      <c r="D61" s="557"/>
      <c r="E61" s="28"/>
      <c r="F61" s="28"/>
      <c r="G61" s="28"/>
    </row>
    <row r="62" spans="1:7" ht="60" x14ac:dyDescent="0.25">
      <c r="A62" s="285" t="s">
        <v>240</v>
      </c>
      <c r="B62" s="186"/>
      <c r="C62" s="560"/>
      <c r="D62" s="561"/>
      <c r="E62" s="186"/>
      <c r="F62" s="186"/>
      <c r="G62" s="186"/>
    </row>
    <row r="63" spans="1:7" x14ac:dyDescent="0.25">
      <c r="A63" s="282"/>
      <c r="B63" s="555"/>
      <c r="C63" s="555"/>
      <c r="D63" s="282"/>
      <c r="E63" s="282"/>
      <c r="F63" s="282"/>
      <c r="G63" s="282"/>
    </row>
    <row r="64" spans="1:7" x14ac:dyDescent="0.25">
      <c r="A64" s="296" t="s">
        <v>48</v>
      </c>
      <c r="B64" s="187">
        <f>B56+B55+B52+B50+B49+B47+B46+B62/2+B59</f>
        <v>0</v>
      </c>
      <c r="C64" s="562">
        <f>C56+C55+C52+C50+C49+C47+C46+C62/2+C59</f>
        <v>0</v>
      </c>
      <c r="D64" s="563"/>
      <c r="E64" s="187">
        <f>E56+E55+E52+E50+E49+E47+E46+E62/2+E59</f>
        <v>0</v>
      </c>
      <c r="F64" s="187">
        <f t="shared" ref="F64:G64" si="3">F56+F55+F52+F50+F49+F47+F46+F62/2+F59</f>
        <v>0</v>
      </c>
      <c r="G64" s="187">
        <f t="shared" si="3"/>
        <v>0</v>
      </c>
    </row>
    <row r="65" spans="1:7" x14ac:dyDescent="0.25">
      <c r="A65" s="296" t="s">
        <v>49</v>
      </c>
      <c r="B65" s="189">
        <f>SUM(B42:B61)+B62/2</f>
        <v>0</v>
      </c>
      <c r="C65" s="556">
        <f>SUM(C42:C61)+C62/2</f>
        <v>0</v>
      </c>
      <c r="D65" s="556"/>
      <c r="E65" s="187">
        <f>SUM(E42:E61)+E62/2</f>
        <v>0</v>
      </c>
      <c r="F65" s="187">
        <f>SUM(F42:F61)+F62/2</f>
        <v>0</v>
      </c>
      <c r="G65" s="187">
        <f>SUM(G42:G61)+G62/2</f>
        <v>0</v>
      </c>
    </row>
    <row r="66" spans="1:7" x14ac:dyDescent="0.25">
      <c r="A66" s="296" t="s">
        <v>15</v>
      </c>
      <c r="B66" s="159" t="e">
        <f>B64/B65</f>
        <v>#DIV/0!</v>
      </c>
      <c r="C66" s="558" t="e">
        <f>C64/C65</f>
        <v>#DIV/0!</v>
      </c>
      <c r="D66" s="559"/>
      <c r="E66" s="159" t="e">
        <f>E64/E65</f>
        <v>#DIV/0!</v>
      </c>
      <c r="F66" s="159" t="e">
        <f t="shared" ref="F66:G66" si="4">F64/F65</f>
        <v>#DIV/0!</v>
      </c>
      <c r="G66" s="119" t="e">
        <f t="shared" si="4"/>
        <v>#DIV/0!</v>
      </c>
    </row>
    <row r="68" spans="1:7" x14ac:dyDescent="0.25">
      <c r="F68" s="297" t="s">
        <v>45</v>
      </c>
      <c r="G68" s="298" t="e">
        <f>AVERAGE(E66:G66)</f>
        <v>#DIV/0!</v>
      </c>
    </row>
    <row r="71" spans="1:7" x14ac:dyDescent="0.25">
      <c r="E71" s="299"/>
      <c r="F71" s="155" t="s">
        <v>143</v>
      </c>
      <c r="G71" s="156" t="s">
        <v>149</v>
      </c>
    </row>
    <row r="72" spans="1:7" ht="23.25" x14ac:dyDescent="0.25">
      <c r="E72" s="158" t="s">
        <v>110</v>
      </c>
      <c r="F72" s="157" t="e">
        <f>F34</f>
        <v>#DIV/0!</v>
      </c>
      <c r="G72" s="157" t="e">
        <f>G34</f>
        <v>#DIV/0!</v>
      </c>
    </row>
  </sheetData>
  <sheetProtection algorithmName="SHA-512" hashValue="8m3iY3JoAiQlmsPQL8YhYkn7l8g679773Nanw1PqTM+kEymTN7EUbUXgTOKvNx5KzSfFvp2ayHKVC6NV/VZ2fg==" saltValue="KxLGZKyNRhgzCZwL6kGCWw==" spinCount="100000" sheet="1" insertColumns="0" insertRows="0" selectLockedCells="1"/>
  <mergeCells count="33">
    <mergeCell ref="A37:G37"/>
    <mergeCell ref="D1:H1"/>
    <mergeCell ref="D2:H2"/>
    <mergeCell ref="D3:H4"/>
    <mergeCell ref="C39:D39"/>
    <mergeCell ref="A2:B2"/>
    <mergeCell ref="C40:D40"/>
    <mergeCell ref="C41:D41"/>
    <mergeCell ref="C42:D42"/>
    <mergeCell ref="C43:D43"/>
    <mergeCell ref="C44:D44"/>
    <mergeCell ref="C66:D66"/>
    <mergeCell ref="C55:D55"/>
    <mergeCell ref="C56:D56"/>
    <mergeCell ref="C57:D57"/>
    <mergeCell ref="C62:D62"/>
    <mergeCell ref="C64:D64"/>
    <mergeCell ref="C60:D60"/>
    <mergeCell ref="C61:D61"/>
    <mergeCell ref="B63:C63"/>
    <mergeCell ref="C59:D59"/>
    <mergeCell ref="C58:D58"/>
    <mergeCell ref="C47:D47"/>
    <mergeCell ref="C46:D46"/>
    <mergeCell ref="C45:D45"/>
    <mergeCell ref="C48:D48"/>
    <mergeCell ref="C65:D65"/>
    <mergeCell ref="C50:D50"/>
    <mergeCell ref="C49:D49"/>
    <mergeCell ref="C51:D51"/>
    <mergeCell ref="C52:D52"/>
    <mergeCell ref="C53:D53"/>
    <mergeCell ref="C54:D54"/>
  </mergeCells>
  <phoneticPr fontId="5" type="noConversion"/>
  <conditionalFormatting sqref="G66">
    <cfRule type="cellIs" dxfId="80" priority="4" operator="lessThan">
      <formula>$G$34</formula>
    </cfRule>
    <cfRule type="cellIs" dxfId="79" priority="5" operator="between">
      <formula>$G$34</formula>
      <formula>$F$34</formula>
    </cfRule>
    <cfRule type="cellIs" dxfId="78" priority="6" operator="greaterThanOrEqual">
      <formula>$F$34</formula>
    </cfRule>
  </conditionalFormatting>
  <conditionalFormatting sqref="G68">
    <cfRule type="cellIs" dxfId="77" priority="1" operator="lessThan">
      <formula>$G$34</formula>
    </cfRule>
    <cfRule type="cellIs" dxfId="76" priority="2" operator="between">
      <formula>$G$34</formula>
      <formula>$F$34</formula>
    </cfRule>
    <cfRule type="cellIs" dxfId="75" priority="3" operator="greaterThanOrEqual">
      <formula>$F$34</formula>
    </cfRule>
  </conditionalFormatting>
  <conditionalFormatting sqref="H31">
    <cfRule type="cellIs" dxfId="74" priority="7" operator="lessThan">
      <formula>$G$34</formula>
    </cfRule>
    <cfRule type="cellIs" dxfId="73" priority="8" operator="between">
      <formula>$G$34</formula>
      <formula>$F$34</formula>
    </cfRule>
    <cfRule type="cellIs" dxfId="72" priority="9" operator="greaterThanOrEqual">
      <formula>$F$34</formula>
    </cfRule>
  </conditionalFormatting>
  <pageMargins left="0.25" right="0.25" top="0.75" bottom="0.75" header="0.3" footer="0.3"/>
  <pageSetup paperSize="9" scale="58" fitToHeight="0" orientation="landscape" r:id="rId1"/>
  <rowBreaks count="1" manualBreakCount="1">
    <brk id="3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6A73-6AA8-4C12-B00C-2A13708E244B}">
  <sheetPr>
    <tabColor rgb="FFC6E6A2"/>
  </sheetPr>
  <dimension ref="A1:AO258"/>
  <sheetViews>
    <sheetView zoomScale="80" zoomScaleNormal="80" workbookViewId="0">
      <selection activeCell="B258" sqref="B258"/>
    </sheetView>
  </sheetViews>
  <sheetFormatPr baseColWidth="10" defaultColWidth="11.42578125" defaultRowHeight="15" x14ac:dyDescent="0.25"/>
  <cols>
    <col min="1" max="1" width="20.7109375" customWidth="1"/>
    <col min="2" max="2" width="19.42578125" customWidth="1"/>
    <col min="3" max="3" width="19.140625" customWidth="1"/>
    <col min="4" max="4" width="15.5703125" customWidth="1"/>
    <col min="5" max="5" width="24.140625" customWidth="1"/>
    <col min="6" max="6" width="22.7109375" customWidth="1"/>
    <col min="7" max="7" width="20.28515625" customWidth="1"/>
    <col min="8" max="8" width="28.7109375" bestFit="1" customWidth="1"/>
    <col min="9" max="12" width="28.140625" bestFit="1" customWidth="1"/>
    <col min="13" max="13" width="19.5703125" bestFit="1" customWidth="1"/>
    <col min="14" max="14" width="19.28515625" customWidth="1"/>
    <col min="15" max="16" width="17.7109375" customWidth="1"/>
    <col min="17" max="17" width="16.28515625" customWidth="1"/>
    <col min="18" max="18" width="3" customWidth="1"/>
    <col min="19" max="19" width="23.42578125" customWidth="1"/>
    <col min="20" max="20" width="17.140625" customWidth="1"/>
    <col min="21" max="21" width="21.7109375" customWidth="1"/>
    <col min="22" max="22" width="19.85546875" customWidth="1"/>
    <col min="23" max="23" width="17.7109375" customWidth="1"/>
    <col min="24" max="24" width="25" customWidth="1"/>
    <col min="25" max="25" width="17.28515625" customWidth="1"/>
    <col min="26" max="26" width="18.7109375" customWidth="1"/>
    <col min="27" max="27" width="22.7109375" customWidth="1"/>
    <col min="28" max="28" width="21.42578125" customWidth="1"/>
    <col min="29" max="29" width="19.7109375" customWidth="1"/>
    <col min="30" max="30" width="17.85546875" customWidth="1"/>
    <col min="31" max="31" width="18.7109375" customWidth="1"/>
    <col min="32" max="32" width="19.42578125" customWidth="1"/>
    <col min="33" max="33" width="21.7109375" customWidth="1"/>
    <col min="34" max="34" width="20.42578125" customWidth="1"/>
    <col min="35" max="35" width="23.42578125" customWidth="1"/>
    <col min="36" max="36" width="21.7109375" customWidth="1"/>
    <col min="37" max="37" width="19.7109375" customWidth="1"/>
    <col min="38" max="38" width="21.28515625" customWidth="1"/>
    <col min="39" max="39" width="19.7109375" customWidth="1"/>
    <col min="40" max="41" width="20.85546875" customWidth="1"/>
  </cols>
  <sheetData>
    <row r="1" spans="1:34" ht="37.15" customHeight="1" x14ac:dyDescent="0.25">
      <c r="A1" s="586" t="s">
        <v>112</v>
      </c>
      <c r="B1" s="587"/>
      <c r="C1" s="588" t="s">
        <v>50</v>
      </c>
      <c r="D1" s="588"/>
      <c r="E1" s="588"/>
      <c r="F1" s="276"/>
      <c r="G1" s="589" t="s">
        <v>20</v>
      </c>
      <c r="H1" s="590"/>
      <c r="I1" s="590"/>
      <c r="J1" s="590"/>
      <c r="K1" s="590"/>
      <c r="L1" s="591"/>
    </row>
    <row r="2" spans="1:34" ht="21" customHeight="1" x14ac:dyDescent="0.25">
      <c r="A2" s="300" t="s">
        <v>187</v>
      </c>
      <c r="B2" s="301"/>
      <c r="C2" s="301"/>
      <c r="D2" s="301"/>
      <c r="E2" s="301"/>
      <c r="F2" s="54"/>
      <c r="G2" s="594" t="s">
        <v>215</v>
      </c>
      <c r="H2" s="595"/>
      <c r="I2" s="595"/>
      <c r="J2" s="595"/>
      <c r="K2" s="595"/>
      <c r="L2" s="595"/>
    </row>
    <row r="3" spans="1:34" ht="185.25" customHeight="1" x14ac:dyDescent="0.25">
      <c r="F3" s="54"/>
      <c r="G3" s="592"/>
      <c r="H3" s="592"/>
      <c r="I3" s="592"/>
      <c r="J3" s="592"/>
      <c r="K3" s="592"/>
      <c r="L3" s="592"/>
    </row>
    <row r="4" spans="1:34" ht="15.75" x14ac:dyDescent="0.25">
      <c r="A4" s="593" t="s">
        <v>23</v>
      </c>
      <c r="B4" s="593"/>
      <c r="C4" s="593"/>
      <c r="D4" s="599" t="s">
        <v>51</v>
      </c>
      <c r="E4" s="599"/>
      <c r="F4" s="599"/>
      <c r="G4" s="302"/>
      <c r="H4" s="303"/>
      <c r="I4" s="303"/>
      <c r="J4" s="303"/>
      <c r="K4" s="303"/>
      <c r="L4" s="303"/>
    </row>
    <row r="5" spans="1:34" x14ac:dyDescent="0.25">
      <c r="A5" s="31"/>
      <c r="B5" s="31"/>
      <c r="C5" s="31"/>
      <c r="D5" s="31"/>
      <c r="F5" s="54"/>
      <c r="G5" s="54"/>
      <c r="H5" s="54"/>
      <c r="J5" s="32"/>
      <c r="K5" s="32"/>
      <c r="L5" s="32"/>
      <c r="M5" s="32"/>
      <c r="N5" s="32"/>
      <c r="O5" s="32"/>
      <c r="P5" s="32"/>
      <c r="Q5" s="32"/>
    </row>
    <row r="6" spans="1:34" ht="43.15" customHeight="1" x14ac:dyDescent="0.25">
      <c r="A6" s="59" t="s">
        <v>52</v>
      </c>
      <c r="B6" s="59" t="s">
        <v>53</v>
      </c>
      <c r="C6" s="59" t="s">
        <v>54</v>
      </c>
      <c r="D6" s="304" t="s">
        <v>55</v>
      </c>
      <c r="E6" s="304" t="s">
        <v>56</v>
      </c>
      <c r="G6" s="305"/>
      <c r="H6" s="306" t="s">
        <v>24</v>
      </c>
      <c r="I6" s="307" t="s">
        <v>25</v>
      </c>
      <c r="J6" s="161" t="s">
        <v>26</v>
      </c>
      <c r="K6" s="307" t="s">
        <v>27</v>
      </c>
      <c r="L6" s="160" t="s">
        <v>28</v>
      </c>
      <c r="O6" s="146"/>
      <c r="P6" s="146"/>
      <c r="Q6" s="146"/>
      <c r="R6" s="146"/>
      <c r="T6" s="146"/>
      <c r="U6" s="146"/>
      <c r="V6" s="146"/>
      <c r="W6" s="146"/>
      <c r="X6" s="146"/>
      <c r="Y6" s="146"/>
      <c r="Z6" s="146"/>
      <c r="AB6" s="146"/>
      <c r="AC6" s="146"/>
      <c r="AD6" s="146"/>
      <c r="AE6" s="146"/>
      <c r="AF6" s="146"/>
      <c r="AG6" s="146"/>
      <c r="AH6" s="146"/>
    </row>
    <row r="7" spans="1:34" x14ac:dyDescent="0.25">
      <c r="A7" s="1"/>
      <c r="B7" s="2"/>
      <c r="C7" s="3"/>
      <c r="D7" s="43">
        <f>C7*100</f>
        <v>0</v>
      </c>
      <c r="E7" s="4"/>
      <c r="G7" s="308" t="s">
        <v>57</v>
      </c>
      <c r="H7" s="33">
        <f>D128</f>
        <v>0</v>
      </c>
      <c r="I7" s="33">
        <f>J128</f>
        <v>0</v>
      </c>
      <c r="J7" s="34">
        <f>D192</f>
        <v>0</v>
      </c>
      <c r="K7" s="33">
        <f>J192</f>
        <v>0</v>
      </c>
      <c r="L7" s="34">
        <f>D256</f>
        <v>0</v>
      </c>
    </row>
    <row r="8" spans="1:34" ht="13.9" customHeight="1" x14ac:dyDescent="0.25">
      <c r="A8" s="1"/>
      <c r="B8" s="2"/>
      <c r="C8" s="3"/>
      <c r="D8" s="43">
        <f t="shared" ref="D8:D61" si="0">C8*100</f>
        <v>0</v>
      </c>
      <c r="E8" s="4"/>
      <c r="G8" s="308" t="s">
        <v>58</v>
      </c>
      <c r="H8" s="33">
        <f>B130</f>
        <v>0</v>
      </c>
      <c r="I8" s="33">
        <f>H130</f>
        <v>0</v>
      </c>
      <c r="J8" s="34">
        <f>B194</f>
        <v>0</v>
      </c>
      <c r="K8" s="33">
        <f>H194</f>
        <v>0</v>
      </c>
      <c r="L8" s="34">
        <f>B258</f>
        <v>0</v>
      </c>
    </row>
    <row r="9" spans="1:34" ht="13.9" customHeight="1" x14ac:dyDescent="0.25">
      <c r="A9" s="1"/>
      <c r="B9" s="2"/>
      <c r="C9" s="3"/>
      <c r="D9" s="43">
        <f t="shared" si="0"/>
        <v>0</v>
      </c>
      <c r="E9" s="4"/>
      <c r="G9" s="163" t="s">
        <v>59</v>
      </c>
      <c r="H9" s="150" t="e">
        <f>H7/H8</f>
        <v>#DIV/0!</v>
      </c>
      <c r="I9" s="150" t="e">
        <f t="shared" ref="I9:L9" si="1">I7/I8</f>
        <v>#DIV/0!</v>
      </c>
      <c r="J9" s="150" t="e">
        <f t="shared" si="1"/>
        <v>#DIV/0!</v>
      </c>
      <c r="K9" s="150" t="e">
        <f t="shared" si="1"/>
        <v>#DIV/0!</v>
      </c>
      <c r="L9" s="35" t="e">
        <f t="shared" si="1"/>
        <v>#DIV/0!</v>
      </c>
    </row>
    <row r="10" spans="1:34" ht="14.45" customHeight="1" x14ac:dyDescent="0.25">
      <c r="A10" s="1"/>
      <c r="B10" s="2"/>
      <c r="C10" s="3"/>
      <c r="D10" s="43">
        <f t="shared" si="0"/>
        <v>0</v>
      </c>
      <c r="E10" s="4"/>
    </row>
    <row r="11" spans="1:34" ht="14.45" customHeight="1" x14ac:dyDescent="0.25">
      <c r="A11" s="1"/>
      <c r="B11" s="2"/>
      <c r="C11" s="3"/>
      <c r="D11" s="43">
        <f t="shared" si="0"/>
        <v>0</v>
      </c>
      <c r="E11" s="4"/>
      <c r="K11" s="309" t="s">
        <v>45</v>
      </c>
      <c r="L11" s="310" t="e">
        <f>AVERAGE(J9:L9)</f>
        <v>#DIV/0!</v>
      </c>
    </row>
    <row r="12" spans="1:34" ht="37.5" x14ac:dyDescent="0.35">
      <c r="A12" s="1"/>
      <c r="B12" s="2"/>
      <c r="C12" s="3"/>
      <c r="D12" s="43">
        <f t="shared" si="0"/>
        <v>0</v>
      </c>
      <c r="E12" s="4"/>
      <c r="H12" s="137"/>
      <c r="I12" s="151" t="s">
        <v>143</v>
      </c>
      <c r="J12" s="151" t="s">
        <v>148</v>
      </c>
      <c r="K12" s="287"/>
    </row>
    <row r="13" spans="1:34" ht="18.75" x14ac:dyDescent="0.25">
      <c r="A13" s="1"/>
      <c r="B13" s="2"/>
      <c r="C13" s="3"/>
      <c r="D13" s="43">
        <f t="shared" si="0"/>
        <v>0</v>
      </c>
      <c r="E13" s="4"/>
      <c r="H13" s="153" t="s">
        <v>110</v>
      </c>
      <c r="I13" s="152" t="e">
        <f>D64*1.15</f>
        <v>#DIV/0!</v>
      </c>
      <c r="J13" s="152" t="e">
        <f>D64*1.105</f>
        <v>#DIV/0!</v>
      </c>
      <c r="K13" s="311"/>
    </row>
    <row r="14" spans="1:34" x14ac:dyDescent="0.25">
      <c r="A14" s="1"/>
      <c r="B14" s="2"/>
      <c r="C14" s="3"/>
      <c r="D14" s="43">
        <f t="shared" si="0"/>
        <v>0</v>
      </c>
      <c r="E14" s="3"/>
      <c r="J14" s="312"/>
    </row>
    <row r="15" spans="1:34" x14ac:dyDescent="0.25">
      <c r="A15" s="1"/>
      <c r="B15" s="2"/>
      <c r="C15" s="3"/>
      <c r="D15" s="43">
        <f t="shared" si="0"/>
        <v>0</v>
      </c>
      <c r="E15" s="3"/>
      <c r="J15" s="312"/>
    </row>
    <row r="16" spans="1:34" x14ac:dyDescent="0.25">
      <c r="A16" s="1"/>
      <c r="B16" s="2"/>
      <c r="C16" s="3"/>
      <c r="D16" s="43">
        <f t="shared" si="0"/>
        <v>0</v>
      </c>
      <c r="E16" s="3"/>
      <c r="J16" s="312"/>
    </row>
    <row r="17" spans="1:5" x14ac:dyDescent="0.25">
      <c r="A17" s="1"/>
      <c r="B17" s="2"/>
      <c r="C17" s="3"/>
      <c r="D17" s="43">
        <f t="shared" si="0"/>
        <v>0</v>
      </c>
      <c r="E17" s="3"/>
    </row>
    <row r="18" spans="1:5" x14ac:dyDescent="0.25">
      <c r="A18" s="1"/>
      <c r="B18" s="2"/>
      <c r="C18" s="3"/>
      <c r="D18" s="43">
        <f t="shared" si="0"/>
        <v>0</v>
      </c>
      <c r="E18" s="3"/>
    </row>
    <row r="19" spans="1:5" ht="14.45" customHeight="1" x14ac:dyDescent="0.25">
      <c r="A19" s="1"/>
      <c r="B19" s="2"/>
      <c r="C19" s="3"/>
      <c r="D19" s="43">
        <f t="shared" si="0"/>
        <v>0</v>
      </c>
      <c r="E19" s="3"/>
    </row>
    <row r="20" spans="1:5" ht="14.45" customHeight="1" x14ac:dyDescent="0.25">
      <c r="A20" s="1"/>
      <c r="B20" s="2"/>
      <c r="C20" s="3"/>
      <c r="D20" s="43">
        <f t="shared" si="0"/>
        <v>0</v>
      </c>
      <c r="E20" s="3"/>
    </row>
    <row r="21" spans="1:5" ht="14.45" customHeight="1" x14ac:dyDescent="0.25">
      <c r="A21" s="1"/>
      <c r="B21" s="2"/>
      <c r="C21" s="3"/>
      <c r="D21" s="43">
        <f t="shared" si="0"/>
        <v>0</v>
      </c>
      <c r="E21" s="3"/>
    </row>
    <row r="22" spans="1:5" ht="14.45" customHeight="1" x14ac:dyDescent="0.25">
      <c r="A22" s="1"/>
      <c r="B22" s="2"/>
      <c r="C22" s="3"/>
      <c r="D22" s="43">
        <f t="shared" si="0"/>
        <v>0</v>
      </c>
      <c r="E22" s="3"/>
    </row>
    <row r="23" spans="1:5" x14ac:dyDescent="0.25">
      <c r="A23" s="1"/>
      <c r="B23" s="2"/>
      <c r="C23" s="3"/>
      <c r="D23" s="43">
        <f t="shared" si="0"/>
        <v>0</v>
      </c>
      <c r="E23" s="3"/>
    </row>
    <row r="24" spans="1:5" x14ac:dyDescent="0.25">
      <c r="A24" s="1"/>
      <c r="B24" s="2"/>
      <c r="C24" s="3"/>
      <c r="D24" s="43">
        <f t="shared" si="0"/>
        <v>0</v>
      </c>
      <c r="E24" s="3"/>
    </row>
    <row r="25" spans="1:5" x14ac:dyDescent="0.25">
      <c r="A25" s="1"/>
      <c r="B25" s="2"/>
      <c r="C25" s="3"/>
      <c r="D25" s="43">
        <f t="shared" si="0"/>
        <v>0</v>
      </c>
      <c r="E25" s="3"/>
    </row>
    <row r="26" spans="1:5" x14ac:dyDescent="0.25">
      <c r="A26" s="1"/>
      <c r="B26" s="2"/>
      <c r="C26" s="3"/>
      <c r="D26" s="43">
        <f t="shared" si="0"/>
        <v>0</v>
      </c>
      <c r="E26" s="3"/>
    </row>
    <row r="27" spans="1:5" x14ac:dyDescent="0.25">
      <c r="A27" s="1"/>
      <c r="B27" s="2"/>
      <c r="C27" s="3"/>
      <c r="D27" s="43">
        <f t="shared" si="0"/>
        <v>0</v>
      </c>
      <c r="E27" s="3"/>
    </row>
    <row r="28" spans="1:5" x14ac:dyDescent="0.25">
      <c r="A28" s="1"/>
      <c r="B28" s="2"/>
      <c r="C28" s="3"/>
      <c r="D28" s="43">
        <f t="shared" si="0"/>
        <v>0</v>
      </c>
      <c r="E28" s="3"/>
    </row>
    <row r="29" spans="1:5" x14ac:dyDescent="0.25">
      <c r="A29" s="1"/>
      <c r="B29" s="2"/>
      <c r="C29" s="3"/>
      <c r="D29" s="43">
        <f t="shared" si="0"/>
        <v>0</v>
      </c>
      <c r="E29" s="3"/>
    </row>
    <row r="30" spans="1:5" x14ac:dyDescent="0.25">
      <c r="A30" s="1"/>
      <c r="B30" s="2"/>
      <c r="C30" s="3"/>
      <c r="D30" s="43">
        <f t="shared" si="0"/>
        <v>0</v>
      </c>
      <c r="E30" s="3"/>
    </row>
    <row r="31" spans="1:5" x14ac:dyDescent="0.25">
      <c r="A31" s="1"/>
      <c r="B31" s="2"/>
      <c r="C31" s="3"/>
      <c r="D31" s="43">
        <f t="shared" si="0"/>
        <v>0</v>
      </c>
      <c r="E31" s="3"/>
    </row>
    <row r="32" spans="1:5" x14ac:dyDescent="0.25">
      <c r="A32" s="1"/>
      <c r="B32" s="2"/>
      <c r="C32" s="3"/>
      <c r="D32" s="43">
        <f t="shared" si="0"/>
        <v>0</v>
      </c>
      <c r="E32" s="3"/>
    </row>
    <row r="33" spans="1:5" x14ac:dyDescent="0.25">
      <c r="A33" s="1"/>
      <c r="B33" s="2"/>
      <c r="C33" s="3"/>
      <c r="D33" s="43">
        <f t="shared" si="0"/>
        <v>0</v>
      </c>
      <c r="E33" s="3"/>
    </row>
    <row r="34" spans="1:5" x14ac:dyDescent="0.25">
      <c r="A34" s="1"/>
      <c r="B34" s="2"/>
      <c r="C34" s="3"/>
      <c r="D34" s="43">
        <f t="shared" si="0"/>
        <v>0</v>
      </c>
      <c r="E34" s="3"/>
    </row>
    <row r="35" spans="1:5" x14ac:dyDescent="0.25">
      <c r="A35" s="1"/>
      <c r="B35" s="2"/>
      <c r="C35" s="3"/>
      <c r="D35" s="43">
        <f t="shared" si="0"/>
        <v>0</v>
      </c>
      <c r="E35" s="3"/>
    </row>
    <row r="36" spans="1:5" x14ac:dyDescent="0.25">
      <c r="A36" s="1"/>
      <c r="B36" s="2"/>
      <c r="C36" s="3"/>
      <c r="D36" s="43">
        <f t="shared" si="0"/>
        <v>0</v>
      </c>
      <c r="E36" s="3"/>
    </row>
    <row r="37" spans="1:5" x14ac:dyDescent="0.25">
      <c r="A37" s="1"/>
      <c r="B37" s="2"/>
      <c r="C37" s="3"/>
      <c r="D37" s="43">
        <f t="shared" si="0"/>
        <v>0</v>
      </c>
      <c r="E37" s="3"/>
    </row>
    <row r="38" spans="1:5" x14ac:dyDescent="0.25">
      <c r="A38" s="1"/>
      <c r="B38" s="2"/>
      <c r="C38" s="3"/>
      <c r="D38" s="43">
        <f t="shared" si="0"/>
        <v>0</v>
      </c>
      <c r="E38" s="3"/>
    </row>
    <row r="39" spans="1:5" x14ac:dyDescent="0.25">
      <c r="A39" s="1"/>
      <c r="B39" s="2"/>
      <c r="C39" s="3"/>
      <c r="D39" s="43">
        <f t="shared" si="0"/>
        <v>0</v>
      </c>
      <c r="E39" s="3"/>
    </row>
    <row r="40" spans="1:5" x14ac:dyDescent="0.25">
      <c r="A40" s="1"/>
      <c r="B40" s="2"/>
      <c r="C40" s="3"/>
      <c r="D40" s="43">
        <f t="shared" si="0"/>
        <v>0</v>
      </c>
      <c r="E40" s="3"/>
    </row>
    <row r="41" spans="1:5" x14ac:dyDescent="0.25">
      <c r="A41" s="1"/>
      <c r="B41" s="2"/>
      <c r="C41" s="3"/>
      <c r="D41" s="43">
        <f t="shared" si="0"/>
        <v>0</v>
      </c>
      <c r="E41" s="3"/>
    </row>
    <row r="42" spans="1:5" x14ac:dyDescent="0.25">
      <c r="A42" s="1"/>
      <c r="B42" s="2"/>
      <c r="C42" s="3"/>
      <c r="D42" s="43">
        <f t="shared" si="0"/>
        <v>0</v>
      </c>
      <c r="E42" s="3"/>
    </row>
    <row r="43" spans="1:5" x14ac:dyDescent="0.25">
      <c r="A43" s="1"/>
      <c r="B43" s="2"/>
      <c r="C43" s="3"/>
      <c r="D43" s="43">
        <f t="shared" si="0"/>
        <v>0</v>
      </c>
      <c r="E43" s="3"/>
    </row>
    <row r="44" spans="1:5" x14ac:dyDescent="0.25">
      <c r="A44" s="1"/>
      <c r="B44" s="2"/>
      <c r="C44" s="3"/>
      <c r="D44" s="43">
        <f t="shared" si="0"/>
        <v>0</v>
      </c>
      <c r="E44" s="3"/>
    </row>
    <row r="45" spans="1:5" x14ac:dyDescent="0.25">
      <c r="A45" s="1"/>
      <c r="B45" s="2"/>
      <c r="C45" s="3"/>
      <c r="D45" s="43">
        <f t="shared" si="0"/>
        <v>0</v>
      </c>
      <c r="E45" s="3"/>
    </row>
    <row r="46" spans="1:5" x14ac:dyDescent="0.25">
      <c r="A46" s="1"/>
      <c r="B46" s="2"/>
      <c r="C46" s="3"/>
      <c r="D46" s="43">
        <f t="shared" si="0"/>
        <v>0</v>
      </c>
      <c r="E46" s="3"/>
    </row>
    <row r="47" spans="1:5" x14ac:dyDescent="0.25">
      <c r="A47" s="1"/>
      <c r="B47" s="2"/>
      <c r="C47" s="3"/>
      <c r="D47" s="43">
        <f t="shared" si="0"/>
        <v>0</v>
      </c>
      <c r="E47" s="3"/>
    </row>
    <row r="48" spans="1:5" x14ac:dyDescent="0.25">
      <c r="A48" s="1"/>
      <c r="B48" s="2"/>
      <c r="C48" s="3"/>
      <c r="D48" s="43">
        <f t="shared" si="0"/>
        <v>0</v>
      </c>
      <c r="E48" s="3"/>
    </row>
    <row r="49" spans="1:14" x14ac:dyDescent="0.25">
      <c r="A49" s="1"/>
      <c r="B49" s="2"/>
      <c r="C49" s="3"/>
      <c r="D49" s="43">
        <f t="shared" si="0"/>
        <v>0</v>
      </c>
      <c r="E49" s="3"/>
    </row>
    <row r="50" spans="1:14" x14ac:dyDescent="0.25">
      <c r="A50" s="1"/>
      <c r="B50" s="2"/>
      <c r="C50" s="3"/>
      <c r="D50" s="43">
        <f t="shared" si="0"/>
        <v>0</v>
      </c>
      <c r="E50" s="3"/>
    </row>
    <row r="51" spans="1:14" x14ac:dyDescent="0.25">
      <c r="A51" s="1"/>
      <c r="B51" s="2"/>
      <c r="C51" s="3"/>
      <c r="D51" s="43">
        <f t="shared" si="0"/>
        <v>0</v>
      </c>
      <c r="E51" s="3"/>
    </row>
    <row r="52" spans="1:14" x14ac:dyDescent="0.25">
      <c r="A52" s="1"/>
      <c r="B52" s="2"/>
      <c r="C52" s="3"/>
      <c r="D52" s="43">
        <f t="shared" si="0"/>
        <v>0</v>
      </c>
      <c r="E52" s="3"/>
    </row>
    <row r="53" spans="1:14" x14ac:dyDescent="0.25">
      <c r="A53" s="1"/>
      <c r="B53" s="2"/>
      <c r="C53" s="3"/>
      <c r="D53" s="43">
        <f t="shared" si="0"/>
        <v>0</v>
      </c>
      <c r="E53" s="3"/>
    </row>
    <row r="54" spans="1:14" x14ac:dyDescent="0.25">
      <c r="A54" s="1"/>
      <c r="B54" s="2"/>
      <c r="C54" s="3"/>
      <c r="D54" s="43">
        <f t="shared" si="0"/>
        <v>0</v>
      </c>
      <c r="E54" s="3"/>
    </row>
    <row r="55" spans="1:14" x14ac:dyDescent="0.25">
      <c r="A55" s="1"/>
      <c r="B55" s="2"/>
      <c r="C55" s="3"/>
      <c r="D55" s="43">
        <f t="shared" si="0"/>
        <v>0</v>
      </c>
      <c r="E55" s="3"/>
    </row>
    <row r="56" spans="1:14" x14ac:dyDescent="0.25">
      <c r="A56" s="1"/>
      <c r="B56" s="2"/>
      <c r="C56" s="3"/>
      <c r="D56" s="43">
        <f t="shared" si="0"/>
        <v>0</v>
      </c>
      <c r="E56" s="3"/>
    </row>
    <row r="57" spans="1:14" x14ac:dyDescent="0.25">
      <c r="A57" s="1"/>
      <c r="B57" s="2"/>
      <c r="C57" s="3"/>
      <c r="D57" s="43">
        <f t="shared" si="0"/>
        <v>0</v>
      </c>
      <c r="E57" s="3"/>
    </row>
    <row r="58" spans="1:14" x14ac:dyDescent="0.25">
      <c r="A58" s="1"/>
      <c r="B58" s="2"/>
      <c r="C58" s="3"/>
      <c r="D58" s="43">
        <f t="shared" si="0"/>
        <v>0</v>
      </c>
      <c r="E58" s="3"/>
    </row>
    <row r="59" spans="1:14" x14ac:dyDescent="0.25">
      <c r="A59" s="1"/>
      <c r="B59" s="2"/>
      <c r="C59" s="3"/>
      <c r="D59" s="43">
        <f t="shared" si="0"/>
        <v>0</v>
      </c>
      <c r="E59" s="3"/>
    </row>
    <row r="60" spans="1:14" x14ac:dyDescent="0.25">
      <c r="A60" s="1"/>
      <c r="B60" s="2"/>
      <c r="C60" s="3"/>
      <c r="D60" s="43">
        <f t="shared" si="0"/>
        <v>0</v>
      </c>
      <c r="E60" s="3"/>
    </row>
    <row r="61" spans="1:14" ht="15.75" thickBot="1" x14ac:dyDescent="0.3">
      <c r="A61" s="1"/>
      <c r="B61" s="2"/>
      <c r="C61" s="3"/>
      <c r="D61" s="43">
        <f t="shared" si="0"/>
        <v>0</v>
      </c>
      <c r="E61" s="3"/>
    </row>
    <row r="62" spans="1:14" ht="15.75" thickBot="1" x14ac:dyDescent="0.3">
      <c r="A62" s="313"/>
      <c r="B62" s="313" t="s">
        <v>60</v>
      </c>
      <c r="C62" s="36">
        <f>SUM(C7:C61)</f>
        <v>0</v>
      </c>
      <c r="D62" s="37">
        <f>SUM(D7:D61)</f>
        <v>0</v>
      </c>
      <c r="E62" s="314"/>
    </row>
    <row r="63" spans="1:14" ht="15.75" thickBot="1" x14ac:dyDescent="0.3">
      <c r="C63" s="315"/>
      <c r="D63" s="315"/>
      <c r="E63" s="315"/>
    </row>
    <row r="64" spans="1:14" ht="41.45" customHeight="1" thickBot="1" x14ac:dyDescent="0.3">
      <c r="A64" s="316" t="s">
        <v>61</v>
      </c>
      <c r="B64" s="15"/>
      <c r="C64" s="317" t="s">
        <v>59</v>
      </c>
      <c r="D64" s="139" t="e">
        <f>D62/B64</f>
        <v>#DIV/0!</v>
      </c>
      <c r="M64" s="146"/>
      <c r="N64" s="146"/>
    </row>
    <row r="65" spans="1:41" x14ac:dyDescent="0.25">
      <c r="G65" s="318"/>
      <c r="H65" s="319"/>
      <c r="M65" s="320"/>
      <c r="N65" s="320"/>
    </row>
    <row r="66" spans="1:41" x14ac:dyDescent="0.25">
      <c r="G66" s="318"/>
      <c r="H66" s="319"/>
    </row>
    <row r="67" spans="1:41" ht="37.9" customHeight="1" x14ac:dyDescent="0.25">
      <c r="A67" s="596" t="s">
        <v>152</v>
      </c>
      <c r="B67" s="597"/>
      <c r="C67" s="597"/>
      <c r="D67" s="597"/>
      <c r="E67" s="597"/>
      <c r="F67" s="597"/>
      <c r="G67" s="597"/>
      <c r="H67" s="597"/>
      <c r="I67" s="597"/>
      <c r="J67" s="597"/>
      <c r="K67" s="598"/>
      <c r="L67" s="321"/>
      <c r="M67" s="321"/>
      <c r="N67" s="321"/>
      <c r="O67" s="321"/>
      <c r="P67" s="321"/>
      <c r="Q67" s="321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</row>
    <row r="69" spans="1:41" ht="34.15" customHeight="1" x14ac:dyDescent="0.25">
      <c r="A69" s="439" t="s">
        <v>24</v>
      </c>
      <c r="B69" s="440"/>
      <c r="C69" s="440"/>
      <c r="D69" s="440"/>
      <c r="E69" s="441"/>
      <c r="F69" s="322"/>
      <c r="G69" s="583" t="s">
        <v>25</v>
      </c>
      <c r="H69" s="584"/>
      <c r="I69" s="584"/>
      <c r="J69" s="584"/>
      <c r="K69" s="585"/>
      <c r="L69" s="323"/>
      <c r="T69" s="324"/>
      <c r="AB69" s="324"/>
    </row>
    <row r="70" spans="1:41" ht="149.44999999999999" customHeight="1" x14ac:dyDescent="0.25">
      <c r="A70" s="325" t="s">
        <v>46</v>
      </c>
      <c r="B70" s="603"/>
      <c r="C70" s="604"/>
      <c r="D70" s="604"/>
      <c r="E70" s="605"/>
      <c r="F70" s="322"/>
      <c r="G70" s="325" t="s">
        <v>46</v>
      </c>
      <c r="H70" s="606"/>
      <c r="I70" s="607"/>
      <c r="J70" s="607"/>
      <c r="K70" s="608"/>
      <c r="L70" s="266"/>
      <c r="T70" s="324"/>
      <c r="AB70" s="324"/>
    </row>
    <row r="71" spans="1:41" ht="14.45" customHeight="1" x14ac:dyDescent="0.25">
      <c r="A71" s="326"/>
      <c r="B71" s="327"/>
      <c r="C71" s="327"/>
      <c r="D71" s="327"/>
      <c r="E71" s="327"/>
      <c r="F71" s="328"/>
      <c r="G71" s="327"/>
      <c r="H71" s="327"/>
      <c r="I71" s="327"/>
      <c r="J71" s="326"/>
      <c r="K71" s="327"/>
      <c r="L71" s="328"/>
      <c r="M71" s="328"/>
      <c r="N71" s="328"/>
      <c r="O71" s="328"/>
      <c r="P71" s="328"/>
      <c r="Q71" s="328"/>
      <c r="R71" s="266"/>
      <c r="Z71" s="323"/>
      <c r="AH71" s="323"/>
    </row>
    <row r="72" spans="1:41" ht="39.6" customHeight="1" x14ac:dyDescent="0.25">
      <c r="A72" s="325" t="s">
        <v>52</v>
      </c>
      <c r="B72" s="325" t="s">
        <v>53</v>
      </c>
      <c r="C72" s="325" t="s">
        <v>54</v>
      </c>
      <c r="D72" s="52" t="s">
        <v>55</v>
      </c>
      <c r="E72" s="52" t="s">
        <v>56</v>
      </c>
      <c r="G72" s="325" t="s">
        <v>52</v>
      </c>
      <c r="H72" s="325" t="s">
        <v>53</v>
      </c>
      <c r="I72" s="325" t="s">
        <v>54</v>
      </c>
      <c r="J72" s="52" t="s">
        <v>55</v>
      </c>
      <c r="K72" s="52" t="s">
        <v>56</v>
      </c>
      <c r="L72" s="315"/>
      <c r="M72" s="315"/>
      <c r="N72" s="315"/>
    </row>
    <row r="73" spans="1:41" x14ac:dyDescent="0.25">
      <c r="A73" s="140"/>
      <c r="B73" s="141"/>
      <c r="C73" s="142"/>
      <c r="D73" s="42">
        <f>C73*100</f>
        <v>0</v>
      </c>
      <c r="E73" s="509"/>
      <c r="G73" s="140"/>
      <c r="H73" s="141"/>
      <c r="I73" s="142"/>
      <c r="J73" s="42">
        <f>I73*100</f>
        <v>0</v>
      </c>
      <c r="K73" s="509"/>
    </row>
    <row r="74" spans="1:41" x14ac:dyDescent="0.25">
      <c r="A74" s="140"/>
      <c r="B74" s="141"/>
      <c r="C74" s="142"/>
      <c r="D74" s="42">
        <f t="shared" ref="D74:D127" si="2">C74*100</f>
        <v>0</v>
      </c>
      <c r="E74" s="509"/>
      <c r="G74" s="140"/>
      <c r="H74" s="141"/>
      <c r="I74" s="142"/>
      <c r="J74" s="42">
        <f t="shared" ref="J74:J127" si="3">I74*100</f>
        <v>0</v>
      </c>
      <c r="K74" s="509"/>
    </row>
    <row r="75" spans="1:41" x14ac:dyDescent="0.25">
      <c r="A75" s="140"/>
      <c r="B75" s="141"/>
      <c r="C75" s="142"/>
      <c r="D75" s="42">
        <f t="shared" si="2"/>
        <v>0</v>
      </c>
      <c r="E75" s="509"/>
      <c r="G75" s="140"/>
      <c r="H75" s="141"/>
      <c r="I75" s="142"/>
      <c r="J75" s="42">
        <f t="shared" si="3"/>
        <v>0</v>
      </c>
      <c r="K75" s="509"/>
    </row>
    <row r="76" spans="1:41" x14ac:dyDescent="0.25">
      <c r="A76" s="140"/>
      <c r="B76" s="141"/>
      <c r="C76" s="142"/>
      <c r="D76" s="42">
        <f t="shared" si="2"/>
        <v>0</v>
      </c>
      <c r="E76" s="509"/>
      <c r="G76" s="140"/>
      <c r="H76" s="141"/>
      <c r="I76" s="142"/>
      <c r="J76" s="42">
        <f t="shared" si="3"/>
        <v>0</v>
      </c>
      <c r="K76" s="509"/>
    </row>
    <row r="77" spans="1:41" x14ac:dyDescent="0.25">
      <c r="A77" s="140"/>
      <c r="B77" s="141"/>
      <c r="C77" s="142"/>
      <c r="D77" s="42">
        <f t="shared" si="2"/>
        <v>0</v>
      </c>
      <c r="E77" s="509"/>
      <c r="G77" s="140"/>
      <c r="H77" s="141"/>
      <c r="I77" s="142"/>
      <c r="J77" s="42">
        <f t="shared" si="3"/>
        <v>0</v>
      </c>
      <c r="K77" s="509"/>
    </row>
    <row r="78" spans="1:41" x14ac:dyDescent="0.25">
      <c r="A78" s="140"/>
      <c r="B78" s="141"/>
      <c r="C78" s="142"/>
      <c r="D78" s="42">
        <f t="shared" si="2"/>
        <v>0</v>
      </c>
      <c r="E78" s="509"/>
      <c r="G78" s="140"/>
      <c r="H78" s="141"/>
      <c r="I78" s="142"/>
      <c r="J78" s="42">
        <f t="shared" si="3"/>
        <v>0</v>
      </c>
      <c r="K78" s="509"/>
    </row>
    <row r="79" spans="1:41" x14ac:dyDescent="0.25">
      <c r="A79" s="140"/>
      <c r="B79" s="141"/>
      <c r="C79" s="142"/>
      <c r="D79" s="42">
        <f t="shared" si="2"/>
        <v>0</v>
      </c>
      <c r="E79" s="509"/>
      <c r="G79" s="140"/>
      <c r="H79" s="141"/>
      <c r="I79" s="142"/>
      <c r="J79" s="42">
        <f t="shared" si="3"/>
        <v>0</v>
      </c>
      <c r="K79" s="509"/>
    </row>
    <row r="80" spans="1:41" x14ac:dyDescent="0.25">
      <c r="A80" s="140"/>
      <c r="B80" s="141"/>
      <c r="C80" s="142"/>
      <c r="D80" s="42">
        <f t="shared" si="2"/>
        <v>0</v>
      </c>
      <c r="E80" s="142"/>
      <c r="G80" s="140"/>
      <c r="H80" s="141"/>
      <c r="I80" s="142"/>
      <c r="J80" s="42">
        <f t="shared" si="3"/>
        <v>0</v>
      </c>
      <c r="K80" s="142"/>
    </row>
    <row r="81" spans="1:11" x14ac:dyDescent="0.25">
      <c r="A81" s="140"/>
      <c r="B81" s="141"/>
      <c r="C81" s="142"/>
      <c r="D81" s="42">
        <f t="shared" si="2"/>
        <v>0</v>
      </c>
      <c r="E81" s="142"/>
      <c r="G81" s="140"/>
      <c r="H81" s="141"/>
      <c r="I81" s="142"/>
      <c r="J81" s="42">
        <f t="shared" si="3"/>
        <v>0</v>
      </c>
      <c r="K81" s="142"/>
    </row>
    <row r="82" spans="1:11" x14ac:dyDescent="0.25">
      <c r="A82" s="140"/>
      <c r="B82" s="141"/>
      <c r="C82" s="142"/>
      <c r="D82" s="42">
        <f t="shared" si="2"/>
        <v>0</v>
      </c>
      <c r="E82" s="142"/>
      <c r="G82" s="140"/>
      <c r="H82" s="141"/>
      <c r="I82" s="142"/>
      <c r="J82" s="42">
        <f t="shared" si="3"/>
        <v>0</v>
      </c>
      <c r="K82" s="142"/>
    </row>
    <row r="83" spans="1:11" x14ac:dyDescent="0.25">
      <c r="A83" s="140"/>
      <c r="B83" s="141"/>
      <c r="C83" s="142"/>
      <c r="D83" s="42">
        <f t="shared" si="2"/>
        <v>0</v>
      </c>
      <c r="E83" s="142"/>
      <c r="G83" s="140"/>
      <c r="H83" s="141"/>
      <c r="I83" s="142"/>
      <c r="J83" s="42">
        <f t="shared" si="3"/>
        <v>0</v>
      </c>
      <c r="K83" s="142"/>
    </row>
    <row r="84" spans="1:11" x14ac:dyDescent="0.25">
      <c r="A84" s="140"/>
      <c r="B84" s="141"/>
      <c r="C84" s="142"/>
      <c r="D84" s="42">
        <f t="shared" si="2"/>
        <v>0</v>
      </c>
      <c r="E84" s="142"/>
      <c r="G84" s="140"/>
      <c r="H84" s="141"/>
      <c r="I84" s="142"/>
      <c r="J84" s="42">
        <f t="shared" si="3"/>
        <v>0</v>
      </c>
      <c r="K84" s="142"/>
    </row>
    <row r="85" spans="1:11" x14ac:dyDescent="0.25">
      <c r="A85" s="140"/>
      <c r="B85" s="141"/>
      <c r="C85" s="142"/>
      <c r="D85" s="42">
        <f t="shared" si="2"/>
        <v>0</v>
      </c>
      <c r="E85" s="142"/>
      <c r="G85" s="140"/>
      <c r="H85" s="141"/>
      <c r="I85" s="142"/>
      <c r="J85" s="42">
        <f t="shared" si="3"/>
        <v>0</v>
      </c>
      <c r="K85" s="142"/>
    </row>
    <row r="86" spans="1:11" x14ac:dyDescent="0.25">
      <c r="A86" s="140"/>
      <c r="B86" s="141"/>
      <c r="C86" s="142"/>
      <c r="D86" s="42">
        <f t="shared" si="2"/>
        <v>0</v>
      </c>
      <c r="E86" s="142"/>
      <c r="G86" s="140"/>
      <c r="H86" s="141"/>
      <c r="I86" s="142"/>
      <c r="J86" s="42">
        <f t="shared" si="3"/>
        <v>0</v>
      </c>
      <c r="K86" s="142"/>
    </row>
    <row r="87" spans="1:11" x14ac:dyDescent="0.25">
      <c r="A87" s="140"/>
      <c r="B87" s="141"/>
      <c r="C87" s="142"/>
      <c r="D87" s="42">
        <f t="shared" si="2"/>
        <v>0</v>
      </c>
      <c r="E87" s="142"/>
      <c r="G87" s="140"/>
      <c r="H87" s="141"/>
      <c r="I87" s="142"/>
      <c r="J87" s="42">
        <f t="shared" si="3"/>
        <v>0</v>
      </c>
      <c r="K87" s="142"/>
    </row>
    <row r="88" spans="1:11" x14ac:dyDescent="0.25">
      <c r="A88" s="140"/>
      <c r="B88" s="141"/>
      <c r="C88" s="142"/>
      <c r="D88" s="42">
        <f t="shared" si="2"/>
        <v>0</v>
      </c>
      <c r="E88" s="142"/>
      <c r="G88" s="140"/>
      <c r="H88" s="141"/>
      <c r="I88" s="142"/>
      <c r="J88" s="42">
        <f t="shared" si="3"/>
        <v>0</v>
      </c>
      <c r="K88" s="142"/>
    </row>
    <row r="89" spans="1:11" x14ac:dyDescent="0.25">
      <c r="A89" s="140"/>
      <c r="B89" s="141"/>
      <c r="C89" s="142"/>
      <c r="D89" s="42">
        <f t="shared" si="2"/>
        <v>0</v>
      </c>
      <c r="E89" s="142"/>
      <c r="G89" s="140"/>
      <c r="H89" s="141"/>
      <c r="I89" s="142"/>
      <c r="J89" s="42">
        <f t="shared" si="3"/>
        <v>0</v>
      </c>
      <c r="K89" s="142"/>
    </row>
    <row r="90" spans="1:11" x14ac:dyDescent="0.25">
      <c r="A90" s="140"/>
      <c r="B90" s="141"/>
      <c r="C90" s="142"/>
      <c r="D90" s="42">
        <f t="shared" si="2"/>
        <v>0</v>
      </c>
      <c r="E90" s="142"/>
      <c r="G90" s="140"/>
      <c r="H90" s="141"/>
      <c r="I90" s="142"/>
      <c r="J90" s="42">
        <f t="shared" si="3"/>
        <v>0</v>
      </c>
      <c r="K90" s="142"/>
    </row>
    <row r="91" spans="1:11" x14ac:dyDescent="0.25">
      <c r="A91" s="140"/>
      <c r="B91" s="141"/>
      <c r="C91" s="142"/>
      <c r="D91" s="42">
        <f t="shared" si="2"/>
        <v>0</v>
      </c>
      <c r="E91" s="142"/>
      <c r="G91" s="140"/>
      <c r="H91" s="141"/>
      <c r="I91" s="142"/>
      <c r="J91" s="42">
        <f t="shared" si="3"/>
        <v>0</v>
      </c>
      <c r="K91" s="142"/>
    </row>
    <row r="92" spans="1:11" x14ac:dyDescent="0.25">
      <c r="A92" s="140"/>
      <c r="B92" s="141"/>
      <c r="C92" s="142"/>
      <c r="D92" s="42">
        <f t="shared" si="2"/>
        <v>0</v>
      </c>
      <c r="E92" s="142"/>
      <c r="G92" s="140"/>
      <c r="H92" s="141"/>
      <c r="I92" s="142"/>
      <c r="J92" s="42">
        <f t="shared" si="3"/>
        <v>0</v>
      </c>
      <c r="K92" s="142"/>
    </row>
    <row r="93" spans="1:11" x14ac:dyDescent="0.25">
      <c r="A93" s="140"/>
      <c r="B93" s="141"/>
      <c r="C93" s="142"/>
      <c r="D93" s="42">
        <f t="shared" si="2"/>
        <v>0</v>
      </c>
      <c r="E93" s="142"/>
      <c r="G93" s="140"/>
      <c r="H93" s="141"/>
      <c r="I93" s="142"/>
      <c r="J93" s="42">
        <f t="shared" si="3"/>
        <v>0</v>
      </c>
      <c r="K93" s="142"/>
    </row>
    <row r="94" spans="1:11" x14ac:dyDescent="0.25">
      <c r="A94" s="140"/>
      <c r="B94" s="141"/>
      <c r="C94" s="142"/>
      <c r="D94" s="42">
        <f t="shared" si="2"/>
        <v>0</v>
      </c>
      <c r="E94" s="143"/>
      <c r="G94" s="140"/>
      <c r="H94" s="141"/>
      <c r="I94" s="142"/>
      <c r="J94" s="42">
        <f t="shared" si="3"/>
        <v>0</v>
      </c>
      <c r="K94" s="142"/>
    </row>
    <row r="95" spans="1:11" x14ac:dyDescent="0.25">
      <c r="A95" s="140"/>
      <c r="B95" s="141"/>
      <c r="C95" s="142"/>
      <c r="D95" s="42">
        <f t="shared" si="2"/>
        <v>0</v>
      </c>
      <c r="E95" s="142"/>
      <c r="G95" s="140"/>
      <c r="H95" s="141"/>
      <c r="I95" s="142"/>
      <c r="J95" s="42">
        <f t="shared" si="3"/>
        <v>0</v>
      </c>
      <c r="K95" s="142"/>
    </row>
    <row r="96" spans="1:11" x14ac:dyDescent="0.25">
      <c r="A96" s="140"/>
      <c r="B96" s="141"/>
      <c r="C96" s="142"/>
      <c r="D96" s="42">
        <f t="shared" si="2"/>
        <v>0</v>
      </c>
      <c r="E96" s="142"/>
      <c r="G96" s="140"/>
      <c r="H96" s="141"/>
      <c r="I96" s="142"/>
      <c r="J96" s="42">
        <f t="shared" si="3"/>
        <v>0</v>
      </c>
      <c r="K96" s="142"/>
    </row>
    <row r="97" spans="1:11" x14ac:dyDescent="0.25">
      <c r="A97" s="140"/>
      <c r="B97" s="141"/>
      <c r="C97" s="142"/>
      <c r="D97" s="42">
        <f t="shared" si="2"/>
        <v>0</v>
      </c>
      <c r="E97" s="142"/>
      <c r="G97" s="140"/>
      <c r="H97" s="141"/>
      <c r="I97" s="142"/>
      <c r="J97" s="42">
        <f t="shared" si="3"/>
        <v>0</v>
      </c>
      <c r="K97" s="142"/>
    </row>
    <row r="98" spans="1:11" x14ac:dyDescent="0.25">
      <c r="A98" s="140"/>
      <c r="B98" s="141"/>
      <c r="C98" s="142"/>
      <c r="D98" s="42">
        <f t="shared" si="2"/>
        <v>0</v>
      </c>
      <c r="E98" s="142"/>
      <c r="G98" s="140"/>
      <c r="H98" s="141"/>
      <c r="I98" s="142"/>
      <c r="J98" s="42">
        <f t="shared" si="3"/>
        <v>0</v>
      </c>
      <c r="K98" s="142"/>
    </row>
    <row r="99" spans="1:11" x14ac:dyDescent="0.25">
      <c r="A99" s="140"/>
      <c r="B99" s="141"/>
      <c r="C99" s="142"/>
      <c r="D99" s="42">
        <f t="shared" si="2"/>
        <v>0</v>
      </c>
      <c r="E99" s="142"/>
      <c r="G99" s="140"/>
      <c r="H99" s="141"/>
      <c r="I99" s="142"/>
      <c r="J99" s="42">
        <f t="shared" si="3"/>
        <v>0</v>
      </c>
      <c r="K99" s="142"/>
    </row>
    <row r="100" spans="1:11" x14ac:dyDescent="0.25">
      <c r="A100" s="140"/>
      <c r="B100" s="141"/>
      <c r="C100" s="142"/>
      <c r="D100" s="42">
        <f t="shared" si="2"/>
        <v>0</v>
      </c>
      <c r="E100" s="142"/>
      <c r="G100" s="140"/>
      <c r="H100" s="141"/>
      <c r="I100" s="142"/>
      <c r="J100" s="42">
        <f t="shared" si="3"/>
        <v>0</v>
      </c>
      <c r="K100" s="142"/>
    </row>
    <row r="101" spans="1:11" x14ac:dyDescent="0.25">
      <c r="A101" s="140"/>
      <c r="B101" s="141"/>
      <c r="C101" s="142"/>
      <c r="D101" s="42">
        <f t="shared" si="2"/>
        <v>0</v>
      </c>
      <c r="E101" s="142"/>
      <c r="G101" s="140"/>
      <c r="H101" s="141"/>
      <c r="I101" s="142"/>
      <c r="J101" s="42">
        <f t="shared" si="3"/>
        <v>0</v>
      </c>
      <c r="K101" s="142"/>
    </row>
    <row r="102" spans="1:11" x14ac:dyDescent="0.25">
      <c r="A102" s="140"/>
      <c r="B102" s="141"/>
      <c r="C102" s="142"/>
      <c r="D102" s="42">
        <f t="shared" si="2"/>
        <v>0</v>
      </c>
      <c r="E102" s="142"/>
      <c r="G102" s="140"/>
      <c r="H102" s="141"/>
      <c r="I102" s="142"/>
      <c r="J102" s="42">
        <f t="shared" si="3"/>
        <v>0</v>
      </c>
      <c r="K102" s="142"/>
    </row>
    <row r="103" spans="1:11" x14ac:dyDescent="0.25">
      <c r="A103" s="140"/>
      <c r="B103" s="141"/>
      <c r="C103" s="142"/>
      <c r="D103" s="42">
        <f t="shared" si="2"/>
        <v>0</v>
      </c>
      <c r="E103" s="142"/>
      <c r="G103" s="140"/>
      <c r="H103" s="141"/>
      <c r="I103" s="142"/>
      <c r="J103" s="42">
        <f t="shared" si="3"/>
        <v>0</v>
      </c>
      <c r="K103" s="142"/>
    </row>
    <row r="104" spans="1:11" x14ac:dyDescent="0.25">
      <c r="A104" s="140"/>
      <c r="B104" s="141"/>
      <c r="C104" s="142"/>
      <c r="D104" s="42">
        <f t="shared" si="2"/>
        <v>0</v>
      </c>
      <c r="E104" s="142"/>
      <c r="G104" s="140"/>
      <c r="H104" s="141"/>
      <c r="I104" s="142"/>
      <c r="J104" s="42">
        <f t="shared" si="3"/>
        <v>0</v>
      </c>
      <c r="K104" s="142"/>
    </row>
    <row r="105" spans="1:11" x14ac:dyDescent="0.25">
      <c r="A105" s="140"/>
      <c r="B105" s="141"/>
      <c r="C105" s="142"/>
      <c r="D105" s="42">
        <f t="shared" si="2"/>
        <v>0</v>
      </c>
      <c r="E105" s="142"/>
      <c r="G105" s="140"/>
      <c r="H105" s="141"/>
      <c r="I105" s="142"/>
      <c r="J105" s="42">
        <f t="shared" si="3"/>
        <v>0</v>
      </c>
      <c r="K105" s="142"/>
    </row>
    <row r="106" spans="1:11" x14ac:dyDescent="0.25">
      <c r="A106" s="140"/>
      <c r="B106" s="141"/>
      <c r="C106" s="142"/>
      <c r="D106" s="42">
        <f t="shared" si="2"/>
        <v>0</v>
      </c>
      <c r="E106" s="142"/>
      <c r="G106" s="140"/>
      <c r="H106" s="141"/>
      <c r="I106" s="142"/>
      <c r="J106" s="42">
        <f t="shared" si="3"/>
        <v>0</v>
      </c>
      <c r="K106" s="142"/>
    </row>
    <row r="107" spans="1:11" x14ac:dyDescent="0.25">
      <c r="A107" s="140"/>
      <c r="B107" s="141"/>
      <c r="C107" s="142"/>
      <c r="D107" s="42">
        <f t="shared" si="2"/>
        <v>0</v>
      </c>
      <c r="E107" s="142"/>
      <c r="G107" s="140"/>
      <c r="H107" s="141"/>
      <c r="I107" s="142"/>
      <c r="J107" s="42">
        <f t="shared" si="3"/>
        <v>0</v>
      </c>
      <c r="K107" s="142"/>
    </row>
    <row r="108" spans="1:11" x14ac:dyDescent="0.25">
      <c r="A108" s="140"/>
      <c r="B108" s="141"/>
      <c r="C108" s="142"/>
      <c r="D108" s="42">
        <f t="shared" si="2"/>
        <v>0</v>
      </c>
      <c r="E108" s="142"/>
      <c r="G108" s="140"/>
      <c r="H108" s="141"/>
      <c r="I108" s="142"/>
      <c r="J108" s="42">
        <f t="shared" si="3"/>
        <v>0</v>
      </c>
      <c r="K108" s="142"/>
    </row>
    <row r="109" spans="1:11" x14ac:dyDescent="0.25">
      <c r="A109" s="140"/>
      <c r="B109" s="141"/>
      <c r="C109" s="142"/>
      <c r="D109" s="42">
        <f t="shared" si="2"/>
        <v>0</v>
      </c>
      <c r="E109" s="142"/>
      <c r="G109" s="140"/>
      <c r="H109" s="141"/>
      <c r="I109" s="142"/>
      <c r="J109" s="42">
        <f t="shared" si="3"/>
        <v>0</v>
      </c>
      <c r="K109" s="142"/>
    </row>
    <row r="110" spans="1:11" x14ac:dyDescent="0.25">
      <c r="A110" s="140"/>
      <c r="B110" s="141"/>
      <c r="C110" s="142"/>
      <c r="D110" s="42">
        <f t="shared" si="2"/>
        <v>0</v>
      </c>
      <c r="E110" s="142"/>
      <c r="G110" s="140"/>
      <c r="H110" s="141"/>
      <c r="I110" s="142"/>
      <c r="J110" s="42">
        <f t="shared" si="3"/>
        <v>0</v>
      </c>
      <c r="K110" s="142"/>
    </row>
    <row r="111" spans="1:11" x14ac:dyDescent="0.25">
      <c r="A111" s="140"/>
      <c r="B111" s="141"/>
      <c r="C111" s="142"/>
      <c r="D111" s="42">
        <f t="shared" si="2"/>
        <v>0</v>
      </c>
      <c r="E111" s="142"/>
      <c r="G111" s="140"/>
      <c r="H111" s="141"/>
      <c r="I111" s="142"/>
      <c r="J111" s="42">
        <f t="shared" si="3"/>
        <v>0</v>
      </c>
      <c r="K111" s="142"/>
    </row>
    <row r="112" spans="1:11" x14ac:dyDescent="0.25">
      <c r="A112" s="140"/>
      <c r="B112" s="141"/>
      <c r="C112" s="142"/>
      <c r="D112" s="42">
        <f t="shared" si="2"/>
        <v>0</v>
      </c>
      <c r="E112" s="142"/>
      <c r="G112" s="140"/>
      <c r="H112" s="141"/>
      <c r="I112" s="142"/>
      <c r="J112" s="42">
        <f t="shared" si="3"/>
        <v>0</v>
      </c>
      <c r="K112" s="142"/>
    </row>
    <row r="113" spans="1:11" x14ac:dyDescent="0.25">
      <c r="A113" s="140"/>
      <c r="B113" s="141"/>
      <c r="C113" s="142"/>
      <c r="D113" s="42">
        <f t="shared" si="2"/>
        <v>0</v>
      </c>
      <c r="E113" s="142"/>
      <c r="G113" s="140"/>
      <c r="H113" s="141"/>
      <c r="I113" s="142"/>
      <c r="J113" s="42">
        <f t="shared" si="3"/>
        <v>0</v>
      </c>
      <c r="K113" s="142"/>
    </row>
    <row r="114" spans="1:11" x14ac:dyDescent="0.25">
      <c r="A114" s="140"/>
      <c r="B114" s="141"/>
      <c r="C114" s="142"/>
      <c r="D114" s="42">
        <f t="shared" si="2"/>
        <v>0</v>
      </c>
      <c r="E114" s="142"/>
      <c r="G114" s="140"/>
      <c r="H114" s="141"/>
      <c r="I114" s="142"/>
      <c r="J114" s="42">
        <f t="shared" si="3"/>
        <v>0</v>
      </c>
      <c r="K114" s="142"/>
    </row>
    <row r="115" spans="1:11" x14ac:dyDescent="0.25">
      <c r="A115" s="140"/>
      <c r="B115" s="141"/>
      <c r="C115" s="142"/>
      <c r="D115" s="42">
        <f t="shared" si="2"/>
        <v>0</v>
      </c>
      <c r="E115" s="142"/>
      <c r="G115" s="140"/>
      <c r="H115" s="141"/>
      <c r="I115" s="142"/>
      <c r="J115" s="42">
        <f t="shared" si="3"/>
        <v>0</v>
      </c>
      <c r="K115" s="142"/>
    </row>
    <row r="116" spans="1:11" x14ac:dyDescent="0.25">
      <c r="A116" s="140"/>
      <c r="B116" s="141"/>
      <c r="C116" s="142"/>
      <c r="D116" s="42">
        <f t="shared" si="2"/>
        <v>0</v>
      </c>
      <c r="E116" s="142"/>
      <c r="G116" s="140"/>
      <c r="H116" s="141"/>
      <c r="I116" s="142"/>
      <c r="J116" s="42">
        <f t="shared" si="3"/>
        <v>0</v>
      </c>
      <c r="K116" s="142"/>
    </row>
    <row r="117" spans="1:11" x14ac:dyDescent="0.25">
      <c r="A117" s="140"/>
      <c r="B117" s="141"/>
      <c r="C117" s="142"/>
      <c r="D117" s="42">
        <f t="shared" si="2"/>
        <v>0</v>
      </c>
      <c r="E117" s="142"/>
      <c r="G117" s="140"/>
      <c r="H117" s="141"/>
      <c r="I117" s="142"/>
      <c r="J117" s="42">
        <f t="shared" si="3"/>
        <v>0</v>
      </c>
      <c r="K117" s="142"/>
    </row>
    <row r="118" spans="1:11" x14ac:dyDescent="0.25">
      <c r="A118" s="140"/>
      <c r="B118" s="141"/>
      <c r="C118" s="142"/>
      <c r="D118" s="42">
        <f t="shared" si="2"/>
        <v>0</v>
      </c>
      <c r="E118" s="142"/>
      <c r="G118" s="140"/>
      <c r="H118" s="141"/>
      <c r="I118" s="142"/>
      <c r="J118" s="42">
        <f t="shared" si="3"/>
        <v>0</v>
      </c>
      <c r="K118" s="142"/>
    </row>
    <row r="119" spans="1:11" x14ac:dyDescent="0.25">
      <c r="A119" s="140"/>
      <c r="B119" s="141"/>
      <c r="C119" s="142"/>
      <c r="D119" s="42">
        <f t="shared" si="2"/>
        <v>0</v>
      </c>
      <c r="E119" s="142"/>
      <c r="G119" s="140"/>
      <c r="H119" s="141"/>
      <c r="I119" s="142"/>
      <c r="J119" s="42">
        <f t="shared" si="3"/>
        <v>0</v>
      </c>
      <c r="K119" s="142"/>
    </row>
    <row r="120" spans="1:11" x14ac:dyDescent="0.25">
      <c r="A120" s="140"/>
      <c r="B120" s="141"/>
      <c r="C120" s="142"/>
      <c r="D120" s="42">
        <f t="shared" si="2"/>
        <v>0</v>
      </c>
      <c r="E120" s="142"/>
      <c r="G120" s="140"/>
      <c r="H120" s="141"/>
      <c r="I120" s="142"/>
      <c r="J120" s="42">
        <f t="shared" si="3"/>
        <v>0</v>
      </c>
      <c r="K120" s="142"/>
    </row>
    <row r="121" spans="1:11" x14ac:dyDescent="0.25">
      <c r="A121" s="140"/>
      <c r="B121" s="141"/>
      <c r="C121" s="142"/>
      <c r="D121" s="42">
        <f t="shared" si="2"/>
        <v>0</v>
      </c>
      <c r="E121" s="142"/>
      <c r="G121" s="140"/>
      <c r="H121" s="141"/>
      <c r="I121" s="142"/>
      <c r="J121" s="42">
        <f t="shared" si="3"/>
        <v>0</v>
      </c>
      <c r="K121" s="142"/>
    </row>
    <row r="122" spans="1:11" x14ac:dyDescent="0.25">
      <c r="A122" s="140"/>
      <c r="B122" s="141"/>
      <c r="C122" s="142"/>
      <c r="D122" s="42">
        <f t="shared" si="2"/>
        <v>0</v>
      </c>
      <c r="E122" s="142"/>
      <c r="G122" s="140"/>
      <c r="H122" s="141"/>
      <c r="I122" s="142"/>
      <c r="J122" s="42">
        <f t="shared" si="3"/>
        <v>0</v>
      </c>
      <c r="K122" s="142"/>
    </row>
    <row r="123" spans="1:11" x14ac:dyDescent="0.25">
      <c r="A123" s="140"/>
      <c r="B123" s="141"/>
      <c r="C123" s="142"/>
      <c r="D123" s="42">
        <f t="shared" si="2"/>
        <v>0</v>
      </c>
      <c r="E123" s="142"/>
      <c r="G123" s="140"/>
      <c r="H123" s="141"/>
      <c r="I123" s="142"/>
      <c r="J123" s="42">
        <f t="shared" si="3"/>
        <v>0</v>
      </c>
      <c r="K123" s="142"/>
    </row>
    <row r="124" spans="1:11" x14ac:dyDescent="0.25">
      <c r="A124" s="140"/>
      <c r="B124" s="141"/>
      <c r="C124" s="142"/>
      <c r="D124" s="42">
        <f t="shared" si="2"/>
        <v>0</v>
      </c>
      <c r="E124" s="142"/>
      <c r="G124" s="140"/>
      <c r="H124" s="141"/>
      <c r="I124" s="142"/>
      <c r="J124" s="42">
        <f t="shared" si="3"/>
        <v>0</v>
      </c>
      <c r="K124" s="142"/>
    </row>
    <row r="125" spans="1:11" x14ac:dyDescent="0.25">
      <c r="A125" s="140"/>
      <c r="B125" s="141"/>
      <c r="C125" s="142"/>
      <c r="D125" s="42">
        <f t="shared" si="2"/>
        <v>0</v>
      </c>
      <c r="E125" s="142"/>
      <c r="G125" s="140"/>
      <c r="H125" s="141"/>
      <c r="I125" s="142"/>
      <c r="J125" s="42">
        <f t="shared" si="3"/>
        <v>0</v>
      </c>
      <c r="K125" s="142"/>
    </row>
    <row r="126" spans="1:11" x14ac:dyDescent="0.25">
      <c r="A126" s="140"/>
      <c r="B126" s="141"/>
      <c r="C126" s="142"/>
      <c r="D126" s="42">
        <f t="shared" si="2"/>
        <v>0</v>
      </c>
      <c r="E126" s="142"/>
      <c r="G126" s="140"/>
      <c r="H126" s="141"/>
      <c r="I126" s="142"/>
      <c r="J126" s="42">
        <f t="shared" si="3"/>
        <v>0</v>
      </c>
      <c r="K126" s="142"/>
    </row>
    <row r="127" spans="1:11" ht="15.75" thickBot="1" x14ac:dyDescent="0.3">
      <c r="A127" s="140"/>
      <c r="B127" s="141"/>
      <c r="C127" s="142"/>
      <c r="D127" s="42">
        <f t="shared" si="2"/>
        <v>0</v>
      </c>
      <c r="E127" s="142"/>
      <c r="G127" s="140"/>
      <c r="H127" s="141"/>
      <c r="I127" s="142"/>
      <c r="J127" s="42">
        <f t="shared" si="3"/>
        <v>0</v>
      </c>
      <c r="K127" s="142"/>
    </row>
    <row r="128" spans="1:11" ht="15.75" thickBot="1" x14ac:dyDescent="0.3">
      <c r="A128" s="329"/>
      <c r="B128" s="329" t="s">
        <v>60</v>
      </c>
      <c r="C128" s="40">
        <f>SUM(C73:C127)</f>
        <v>0</v>
      </c>
      <c r="D128" s="41">
        <f>SUM(D73:D127)</f>
        <v>0</v>
      </c>
      <c r="E128" s="330"/>
      <c r="G128" s="329"/>
      <c r="H128" s="329" t="s">
        <v>60</v>
      </c>
      <c r="I128" s="40">
        <f>SUM(I73:I127)</f>
        <v>0</v>
      </c>
      <c r="J128" s="41">
        <f>SUM(J73:J127)</f>
        <v>0</v>
      </c>
      <c r="K128" s="330"/>
    </row>
    <row r="129" spans="1:11" ht="15.75" thickBot="1" x14ac:dyDescent="0.3">
      <c r="A129" s="100"/>
      <c r="B129" s="100"/>
      <c r="C129" s="331"/>
      <c r="D129" s="331"/>
      <c r="E129" s="331"/>
      <c r="I129" s="315"/>
      <c r="J129" s="315"/>
      <c r="K129" s="315"/>
    </row>
    <row r="130" spans="1:11" ht="30.75" thickBot="1" x14ac:dyDescent="0.3">
      <c r="A130" s="332" t="s">
        <v>61</v>
      </c>
      <c r="B130" s="144"/>
      <c r="C130" s="333" t="s">
        <v>59</v>
      </c>
      <c r="D130" s="39" t="e">
        <f>D128/B130</f>
        <v>#DIV/0!</v>
      </c>
      <c r="E130" s="100"/>
      <c r="G130" s="332" t="s">
        <v>61</v>
      </c>
      <c r="H130" s="144"/>
      <c r="I130" s="333" t="s">
        <v>59</v>
      </c>
      <c r="J130" s="39" t="e">
        <f>J128/H130</f>
        <v>#DIV/0!</v>
      </c>
    </row>
    <row r="133" spans="1:11" x14ac:dyDescent="0.25">
      <c r="A133" s="583" t="s">
        <v>26</v>
      </c>
      <c r="B133" s="584"/>
      <c r="C133" s="584"/>
      <c r="D133" s="584"/>
      <c r="E133" s="585"/>
      <c r="F133" s="299"/>
      <c r="G133" s="583" t="s">
        <v>27</v>
      </c>
      <c r="H133" s="584"/>
      <c r="I133" s="584"/>
      <c r="J133" s="584"/>
      <c r="K133" s="585"/>
    </row>
    <row r="134" spans="1:11" ht="180" customHeight="1" x14ac:dyDescent="0.25">
      <c r="A134" s="325" t="s">
        <v>46</v>
      </c>
      <c r="B134" s="603"/>
      <c r="C134" s="604"/>
      <c r="D134" s="604"/>
      <c r="E134" s="605"/>
      <c r="F134" s="322"/>
      <c r="G134" s="325" t="s">
        <v>46</v>
      </c>
      <c r="H134" s="606"/>
      <c r="I134" s="607"/>
      <c r="J134" s="607"/>
      <c r="K134" s="608"/>
    </row>
    <row r="135" spans="1:11" x14ac:dyDescent="0.25">
      <c r="A135" s="326"/>
      <c r="B135" s="327"/>
      <c r="C135" s="327"/>
      <c r="D135" s="327"/>
      <c r="E135" s="327"/>
      <c r="F135" s="328"/>
      <c r="G135" s="327"/>
      <c r="H135" s="327"/>
      <c r="I135" s="327"/>
      <c r="J135" s="326"/>
      <c r="K135" s="327"/>
    </row>
    <row r="136" spans="1:11" ht="30" x14ac:dyDescent="0.25">
      <c r="A136" s="325" t="s">
        <v>52</v>
      </c>
      <c r="B136" s="325" t="s">
        <v>53</v>
      </c>
      <c r="C136" s="325" t="s">
        <v>54</v>
      </c>
      <c r="D136" s="52" t="s">
        <v>55</v>
      </c>
      <c r="E136" s="52" t="s">
        <v>56</v>
      </c>
      <c r="G136" s="325" t="s">
        <v>52</v>
      </c>
      <c r="H136" s="325" t="s">
        <v>53</v>
      </c>
      <c r="I136" s="325" t="s">
        <v>54</v>
      </c>
      <c r="J136" s="52" t="s">
        <v>55</v>
      </c>
      <c r="K136" s="52" t="s">
        <v>56</v>
      </c>
    </row>
    <row r="137" spans="1:11" x14ac:dyDescent="0.25">
      <c r="A137" s="140"/>
      <c r="B137" s="141"/>
      <c r="C137" s="142"/>
      <c r="D137" s="43">
        <f>C137*100</f>
        <v>0</v>
      </c>
      <c r="E137" s="4"/>
      <c r="G137" s="140"/>
      <c r="H137" s="141"/>
      <c r="I137" s="142"/>
      <c r="J137" s="42">
        <f>I137*100</f>
        <v>0</v>
      </c>
      <c r="K137" s="4"/>
    </row>
    <row r="138" spans="1:11" x14ac:dyDescent="0.25">
      <c r="A138" s="140"/>
      <c r="B138" s="141"/>
      <c r="C138" s="142"/>
      <c r="D138" s="43">
        <f t="shared" ref="D138:D191" si="4">C138*100</f>
        <v>0</v>
      </c>
      <c r="E138" s="4"/>
      <c r="G138" s="140"/>
      <c r="H138" s="141"/>
      <c r="I138" s="142"/>
      <c r="J138" s="42">
        <f t="shared" ref="J138:J191" si="5">I138*100</f>
        <v>0</v>
      </c>
      <c r="K138" s="4"/>
    </row>
    <row r="139" spans="1:11" x14ac:dyDescent="0.25">
      <c r="A139" s="140"/>
      <c r="B139" s="141"/>
      <c r="C139" s="142"/>
      <c r="D139" s="43">
        <f t="shared" si="4"/>
        <v>0</v>
      </c>
      <c r="E139" s="4"/>
      <c r="G139" s="140"/>
      <c r="H139" s="141"/>
      <c r="I139" s="142"/>
      <c r="J139" s="42">
        <f t="shared" si="5"/>
        <v>0</v>
      </c>
      <c r="K139" s="4"/>
    </row>
    <row r="140" spans="1:11" x14ac:dyDescent="0.25">
      <c r="A140" s="140"/>
      <c r="B140" s="141"/>
      <c r="C140" s="142"/>
      <c r="D140" s="43">
        <f t="shared" si="4"/>
        <v>0</v>
      </c>
      <c r="E140" s="4"/>
      <c r="G140" s="140"/>
      <c r="H140" s="141"/>
      <c r="I140" s="142"/>
      <c r="J140" s="42">
        <f t="shared" si="5"/>
        <v>0</v>
      </c>
      <c r="K140" s="4"/>
    </row>
    <row r="141" spans="1:11" x14ac:dyDescent="0.25">
      <c r="A141" s="140"/>
      <c r="B141" s="141"/>
      <c r="C141" s="142"/>
      <c r="D141" s="43">
        <f t="shared" si="4"/>
        <v>0</v>
      </c>
      <c r="E141" s="4"/>
      <c r="G141" s="140"/>
      <c r="H141" s="141"/>
      <c r="I141" s="142"/>
      <c r="J141" s="42">
        <f t="shared" si="5"/>
        <v>0</v>
      </c>
      <c r="K141" s="4"/>
    </row>
    <row r="142" spans="1:11" x14ac:dyDescent="0.25">
      <c r="A142" s="140"/>
      <c r="B142" s="141"/>
      <c r="C142" s="142"/>
      <c r="D142" s="43">
        <f t="shared" si="4"/>
        <v>0</v>
      </c>
      <c r="E142" s="4"/>
      <c r="G142" s="140"/>
      <c r="H142" s="141"/>
      <c r="I142" s="142"/>
      <c r="J142" s="42">
        <f t="shared" si="5"/>
        <v>0</v>
      </c>
      <c r="K142" s="4"/>
    </row>
    <row r="143" spans="1:11" x14ac:dyDescent="0.25">
      <c r="A143" s="140"/>
      <c r="B143" s="141"/>
      <c r="C143" s="142"/>
      <c r="D143" s="43">
        <f t="shared" si="4"/>
        <v>0</v>
      </c>
      <c r="E143" s="4"/>
      <c r="G143" s="140"/>
      <c r="H143" s="141"/>
      <c r="I143" s="142"/>
      <c r="J143" s="42">
        <f t="shared" si="5"/>
        <v>0</v>
      </c>
      <c r="K143" s="4"/>
    </row>
    <row r="144" spans="1:11" x14ac:dyDescent="0.25">
      <c r="A144" s="1"/>
      <c r="B144" s="2"/>
      <c r="C144" s="3"/>
      <c r="D144" s="43">
        <f t="shared" si="4"/>
        <v>0</v>
      </c>
      <c r="E144" s="3"/>
      <c r="G144" s="140"/>
      <c r="H144" s="141"/>
      <c r="I144" s="142"/>
      <c r="J144" s="42">
        <f t="shared" si="5"/>
        <v>0</v>
      </c>
      <c r="K144" s="142"/>
    </row>
    <row r="145" spans="1:11" x14ac:dyDescent="0.25">
      <c r="A145" s="1"/>
      <c r="B145" s="2"/>
      <c r="C145" s="3"/>
      <c r="D145" s="43">
        <f t="shared" si="4"/>
        <v>0</v>
      </c>
      <c r="E145" s="3"/>
      <c r="G145" s="140"/>
      <c r="H145" s="141"/>
      <c r="I145" s="142"/>
      <c r="J145" s="42">
        <f t="shared" si="5"/>
        <v>0</v>
      </c>
      <c r="K145" s="142"/>
    </row>
    <row r="146" spans="1:11" x14ac:dyDescent="0.25">
      <c r="A146" s="1"/>
      <c r="B146" s="2"/>
      <c r="C146" s="3"/>
      <c r="D146" s="43">
        <f t="shared" si="4"/>
        <v>0</v>
      </c>
      <c r="E146" s="3"/>
      <c r="G146" s="140"/>
      <c r="H146" s="141"/>
      <c r="I146" s="142"/>
      <c r="J146" s="42">
        <f t="shared" si="5"/>
        <v>0</v>
      </c>
      <c r="K146" s="142"/>
    </row>
    <row r="147" spans="1:11" x14ac:dyDescent="0.25">
      <c r="A147" s="1"/>
      <c r="B147" s="2"/>
      <c r="C147" s="3"/>
      <c r="D147" s="43">
        <f t="shared" si="4"/>
        <v>0</v>
      </c>
      <c r="E147" s="3"/>
      <c r="G147" s="140"/>
      <c r="H147" s="141"/>
      <c r="I147" s="142"/>
      <c r="J147" s="42">
        <f t="shared" si="5"/>
        <v>0</v>
      </c>
      <c r="K147" s="142"/>
    </row>
    <row r="148" spans="1:11" x14ac:dyDescent="0.25">
      <c r="A148" s="1"/>
      <c r="B148" s="2"/>
      <c r="C148" s="3"/>
      <c r="D148" s="43">
        <f t="shared" si="4"/>
        <v>0</v>
      </c>
      <c r="E148" s="3"/>
      <c r="G148" s="140"/>
      <c r="H148" s="141"/>
      <c r="I148" s="142"/>
      <c r="J148" s="42">
        <f t="shared" si="5"/>
        <v>0</v>
      </c>
      <c r="K148" s="142"/>
    </row>
    <row r="149" spans="1:11" x14ac:dyDescent="0.25">
      <c r="A149" s="1"/>
      <c r="B149" s="2"/>
      <c r="C149" s="3"/>
      <c r="D149" s="43">
        <f t="shared" si="4"/>
        <v>0</v>
      </c>
      <c r="E149" s="3"/>
      <c r="G149" s="140"/>
      <c r="H149" s="141"/>
      <c r="I149" s="142"/>
      <c r="J149" s="42">
        <f t="shared" si="5"/>
        <v>0</v>
      </c>
      <c r="K149" s="142"/>
    </row>
    <row r="150" spans="1:11" x14ac:dyDescent="0.25">
      <c r="A150" s="1"/>
      <c r="B150" s="2"/>
      <c r="C150" s="3"/>
      <c r="D150" s="43">
        <f t="shared" si="4"/>
        <v>0</v>
      </c>
      <c r="E150" s="3"/>
      <c r="G150" s="140"/>
      <c r="H150" s="141"/>
      <c r="I150" s="142"/>
      <c r="J150" s="42">
        <f t="shared" si="5"/>
        <v>0</v>
      </c>
      <c r="K150" s="142"/>
    </row>
    <row r="151" spans="1:11" x14ac:dyDescent="0.25">
      <c r="A151" s="1"/>
      <c r="B151" s="2"/>
      <c r="C151" s="3"/>
      <c r="D151" s="43">
        <f t="shared" si="4"/>
        <v>0</v>
      </c>
      <c r="E151" s="3"/>
      <c r="G151" s="140"/>
      <c r="H151" s="141"/>
      <c r="I151" s="142"/>
      <c r="J151" s="42">
        <f t="shared" si="5"/>
        <v>0</v>
      </c>
      <c r="K151" s="142"/>
    </row>
    <row r="152" spans="1:11" x14ac:dyDescent="0.25">
      <c r="A152" s="1"/>
      <c r="B152" s="2"/>
      <c r="C152" s="3"/>
      <c r="D152" s="43">
        <f t="shared" si="4"/>
        <v>0</v>
      </c>
      <c r="E152" s="3"/>
      <c r="G152" s="140"/>
      <c r="H152" s="141"/>
      <c r="I152" s="142"/>
      <c r="J152" s="42">
        <f t="shared" si="5"/>
        <v>0</v>
      </c>
      <c r="K152" s="142"/>
    </row>
    <row r="153" spans="1:11" x14ac:dyDescent="0.25">
      <c r="A153" s="1"/>
      <c r="B153" s="2"/>
      <c r="C153" s="3"/>
      <c r="D153" s="43">
        <f t="shared" si="4"/>
        <v>0</v>
      </c>
      <c r="E153" s="3"/>
      <c r="G153" s="140"/>
      <c r="H153" s="141"/>
      <c r="I153" s="142"/>
      <c r="J153" s="42">
        <f t="shared" si="5"/>
        <v>0</v>
      </c>
      <c r="K153" s="142"/>
    </row>
    <row r="154" spans="1:11" x14ac:dyDescent="0.25">
      <c r="A154" s="1"/>
      <c r="B154" s="2"/>
      <c r="C154" s="3"/>
      <c r="D154" s="43">
        <f t="shared" si="4"/>
        <v>0</v>
      </c>
      <c r="E154" s="3"/>
      <c r="G154" s="140"/>
      <c r="H154" s="141"/>
      <c r="I154" s="142"/>
      <c r="J154" s="42">
        <f t="shared" si="5"/>
        <v>0</v>
      </c>
      <c r="K154" s="142"/>
    </row>
    <row r="155" spans="1:11" x14ac:dyDescent="0.25">
      <c r="A155" s="1"/>
      <c r="B155" s="2"/>
      <c r="C155" s="3"/>
      <c r="D155" s="43">
        <f t="shared" si="4"/>
        <v>0</v>
      </c>
      <c r="E155" s="3"/>
      <c r="G155" s="140"/>
      <c r="H155" s="141"/>
      <c r="I155" s="142"/>
      <c r="J155" s="42">
        <f t="shared" si="5"/>
        <v>0</v>
      </c>
      <c r="K155" s="142"/>
    </row>
    <row r="156" spans="1:11" x14ac:dyDescent="0.25">
      <c r="A156" s="1"/>
      <c r="B156" s="2"/>
      <c r="C156" s="3"/>
      <c r="D156" s="43">
        <f t="shared" si="4"/>
        <v>0</v>
      </c>
      <c r="E156" s="3"/>
      <c r="G156" s="140"/>
      <c r="H156" s="141"/>
      <c r="I156" s="142"/>
      <c r="J156" s="42">
        <f t="shared" si="5"/>
        <v>0</v>
      </c>
      <c r="K156" s="142"/>
    </row>
    <row r="157" spans="1:11" x14ac:dyDescent="0.25">
      <c r="A157" s="1"/>
      <c r="B157" s="2"/>
      <c r="C157" s="3"/>
      <c r="D157" s="43">
        <f t="shared" si="4"/>
        <v>0</v>
      </c>
      <c r="E157" s="3"/>
      <c r="G157" s="140"/>
      <c r="H157" s="141"/>
      <c r="I157" s="142"/>
      <c r="J157" s="42">
        <f t="shared" si="5"/>
        <v>0</v>
      </c>
      <c r="K157" s="142"/>
    </row>
    <row r="158" spans="1:11" x14ac:dyDescent="0.25">
      <c r="A158" s="1"/>
      <c r="B158" s="2"/>
      <c r="C158" s="3"/>
      <c r="D158" s="43">
        <f t="shared" si="4"/>
        <v>0</v>
      </c>
      <c r="E158" s="3"/>
      <c r="G158" s="140"/>
      <c r="H158" s="141"/>
      <c r="I158" s="142"/>
      <c r="J158" s="42">
        <f t="shared" si="5"/>
        <v>0</v>
      </c>
      <c r="K158" s="142"/>
    </row>
    <row r="159" spans="1:11" x14ac:dyDescent="0.25">
      <c r="A159" s="1"/>
      <c r="B159" s="2"/>
      <c r="C159" s="3"/>
      <c r="D159" s="43">
        <f t="shared" si="4"/>
        <v>0</v>
      </c>
      <c r="E159" s="3"/>
      <c r="G159" s="140"/>
      <c r="H159" s="141"/>
      <c r="I159" s="142"/>
      <c r="J159" s="42">
        <f t="shared" si="5"/>
        <v>0</v>
      </c>
      <c r="K159" s="142"/>
    </row>
    <row r="160" spans="1:11" x14ac:dyDescent="0.25">
      <c r="A160" s="1"/>
      <c r="B160" s="2"/>
      <c r="C160" s="3"/>
      <c r="D160" s="43">
        <f t="shared" si="4"/>
        <v>0</v>
      </c>
      <c r="E160" s="3"/>
      <c r="G160" s="140"/>
      <c r="H160" s="141"/>
      <c r="I160" s="142"/>
      <c r="J160" s="42">
        <f t="shared" si="5"/>
        <v>0</v>
      </c>
      <c r="K160" s="142"/>
    </row>
    <row r="161" spans="1:11" x14ac:dyDescent="0.25">
      <c r="A161" s="1"/>
      <c r="B161" s="2"/>
      <c r="C161" s="3"/>
      <c r="D161" s="43">
        <f t="shared" si="4"/>
        <v>0</v>
      </c>
      <c r="E161" s="3"/>
      <c r="G161" s="140"/>
      <c r="H161" s="141"/>
      <c r="I161" s="142"/>
      <c r="J161" s="42">
        <f t="shared" si="5"/>
        <v>0</v>
      </c>
      <c r="K161" s="142"/>
    </row>
    <row r="162" spans="1:11" x14ac:dyDescent="0.25">
      <c r="A162" s="1"/>
      <c r="B162" s="2"/>
      <c r="C162" s="3"/>
      <c r="D162" s="43">
        <f t="shared" si="4"/>
        <v>0</v>
      </c>
      <c r="E162" s="3"/>
      <c r="G162" s="140"/>
      <c r="H162" s="141"/>
      <c r="I162" s="142"/>
      <c r="J162" s="42">
        <f t="shared" si="5"/>
        <v>0</v>
      </c>
      <c r="K162" s="142"/>
    </row>
    <row r="163" spans="1:11" x14ac:dyDescent="0.25">
      <c r="A163" s="1"/>
      <c r="B163" s="2"/>
      <c r="C163" s="3"/>
      <c r="D163" s="43">
        <f t="shared" si="4"/>
        <v>0</v>
      </c>
      <c r="E163" s="3"/>
      <c r="G163" s="140"/>
      <c r="H163" s="141"/>
      <c r="I163" s="142"/>
      <c r="J163" s="42">
        <f t="shared" si="5"/>
        <v>0</v>
      </c>
      <c r="K163" s="142"/>
    </row>
    <row r="164" spans="1:11" x14ac:dyDescent="0.25">
      <c r="A164" s="1"/>
      <c r="B164" s="2"/>
      <c r="C164" s="3"/>
      <c r="D164" s="43">
        <f t="shared" si="4"/>
        <v>0</v>
      </c>
      <c r="E164" s="3"/>
      <c r="G164" s="140"/>
      <c r="H164" s="141"/>
      <c r="I164" s="142"/>
      <c r="J164" s="42">
        <f t="shared" si="5"/>
        <v>0</v>
      </c>
      <c r="K164" s="142"/>
    </row>
    <row r="165" spans="1:11" x14ac:dyDescent="0.25">
      <c r="A165" s="1"/>
      <c r="B165" s="2"/>
      <c r="C165" s="3"/>
      <c r="D165" s="43">
        <f t="shared" si="4"/>
        <v>0</v>
      </c>
      <c r="E165" s="3"/>
      <c r="G165" s="140"/>
      <c r="H165" s="141"/>
      <c r="I165" s="142"/>
      <c r="J165" s="42">
        <f t="shared" si="5"/>
        <v>0</v>
      </c>
      <c r="K165" s="142"/>
    </row>
    <row r="166" spans="1:11" x14ac:dyDescent="0.25">
      <c r="A166" s="1"/>
      <c r="B166" s="2"/>
      <c r="C166" s="3"/>
      <c r="D166" s="43">
        <f t="shared" si="4"/>
        <v>0</v>
      </c>
      <c r="E166" s="3"/>
      <c r="G166" s="140"/>
      <c r="H166" s="141"/>
      <c r="I166" s="142"/>
      <c r="J166" s="42">
        <f t="shared" si="5"/>
        <v>0</v>
      </c>
      <c r="K166" s="142"/>
    </row>
    <row r="167" spans="1:11" x14ac:dyDescent="0.25">
      <c r="A167" s="1"/>
      <c r="B167" s="2"/>
      <c r="C167" s="3"/>
      <c r="D167" s="43">
        <f t="shared" si="4"/>
        <v>0</v>
      </c>
      <c r="E167" s="3"/>
      <c r="G167" s="140"/>
      <c r="H167" s="141"/>
      <c r="I167" s="142"/>
      <c r="J167" s="42">
        <f t="shared" si="5"/>
        <v>0</v>
      </c>
      <c r="K167" s="142"/>
    </row>
    <row r="168" spans="1:11" x14ac:dyDescent="0.25">
      <c r="A168" s="1"/>
      <c r="B168" s="2"/>
      <c r="C168" s="3"/>
      <c r="D168" s="43">
        <f t="shared" si="4"/>
        <v>0</v>
      </c>
      <c r="E168" s="3"/>
      <c r="G168" s="140"/>
      <c r="H168" s="141"/>
      <c r="I168" s="142"/>
      <c r="J168" s="42">
        <f t="shared" si="5"/>
        <v>0</v>
      </c>
      <c r="K168" s="142"/>
    </row>
    <row r="169" spans="1:11" x14ac:dyDescent="0.25">
      <c r="A169" s="1"/>
      <c r="B169" s="2"/>
      <c r="C169" s="3"/>
      <c r="D169" s="43">
        <f t="shared" si="4"/>
        <v>0</v>
      </c>
      <c r="E169" s="3"/>
      <c r="G169" s="140"/>
      <c r="H169" s="141"/>
      <c r="I169" s="142"/>
      <c r="J169" s="42">
        <f t="shared" si="5"/>
        <v>0</v>
      </c>
      <c r="K169" s="142"/>
    </row>
    <row r="170" spans="1:11" x14ac:dyDescent="0.25">
      <c r="A170" s="1"/>
      <c r="B170" s="2"/>
      <c r="C170" s="3"/>
      <c r="D170" s="43">
        <f t="shared" si="4"/>
        <v>0</v>
      </c>
      <c r="E170" s="3"/>
      <c r="G170" s="140"/>
      <c r="H170" s="141"/>
      <c r="I170" s="142"/>
      <c r="J170" s="42">
        <f t="shared" si="5"/>
        <v>0</v>
      </c>
      <c r="K170" s="142"/>
    </row>
    <row r="171" spans="1:11" x14ac:dyDescent="0.25">
      <c r="A171" s="1"/>
      <c r="B171" s="2"/>
      <c r="C171" s="3"/>
      <c r="D171" s="43">
        <f t="shared" si="4"/>
        <v>0</v>
      </c>
      <c r="E171" s="3"/>
      <c r="G171" s="140"/>
      <c r="H171" s="141"/>
      <c r="I171" s="142"/>
      <c r="J171" s="42">
        <f t="shared" si="5"/>
        <v>0</v>
      </c>
      <c r="K171" s="142"/>
    </row>
    <row r="172" spans="1:11" x14ac:dyDescent="0.25">
      <c r="A172" s="1"/>
      <c r="B172" s="2"/>
      <c r="C172" s="3"/>
      <c r="D172" s="43">
        <f t="shared" si="4"/>
        <v>0</v>
      </c>
      <c r="E172" s="3"/>
      <c r="G172" s="140"/>
      <c r="H172" s="141"/>
      <c r="I172" s="142"/>
      <c r="J172" s="42">
        <f t="shared" si="5"/>
        <v>0</v>
      </c>
      <c r="K172" s="142"/>
    </row>
    <row r="173" spans="1:11" x14ac:dyDescent="0.25">
      <c r="A173" s="1"/>
      <c r="B173" s="2"/>
      <c r="C173" s="3"/>
      <c r="D173" s="43">
        <f t="shared" si="4"/>
        <v>0</v>
      </c>
      <c r="E173" s="3"/>
      <c r="G173" s="140"/>
      <c r="H173" s="141"/>
      <c r="I173" s="142"/>
      <c r="J173" s="42">
        <f t="shared" si="5"/>
        <v>0</v>
      </c>
      <c r="K173" s="142"/>
    </row>
    <row r="174" spans="1:11" x14ac:dyDescent="0.25">
      <c r="A174" s="1"/>
      <c r="B174" s="2"/>
      <c r="C174" s="3"/>
      <c r="D174" s="43">
        <f t="shared" si="4"/>
        <v>0</v>
      </c>
      <c r="E174" s="3"/>
      <c r="G174" s="140"/>
      <c r="H174" s="141"/>
      <c r="I174" s="142"/>
      <c r="J174" s="42">
        <f t="shared" si="5"/>
        <v>0</v>
      </c>
      <c r="K174" s="142"/>
    </row>
    <row r="175" spans="1:11" x14ac:dyDescent="0.25">
      <c r="A175" s="1"/>
      <c r="B175" s="2"/>
      <c r="C175" s="3"/>
      <c r="D175" s="43">
        <f t="shared" si="4"/>
        <v>0</v>
      </c>
      <c r="E175" s="3"/>
      <c r="G175" s="140"/>
      <c r="H175" s="141"/>
      <c r="I175" s="142"/>
      <c r="J175" s="42">
        <f t="shared" si="5"/>
        <v>0</v>
      </c>
      <c r="K175" s="142"/>
    </row>
    <row r="176" spans="1:11" x14ac:dyDescent="0.25">
      <c r="A176" s="1"/>
      <c r="B176" s="2"/>
      <c r="C176" s="3"/>
      <c r="D176" s="43">
        <f t="shared" si="4"/>
        <v>0</v>
      </c>
      <c r="E176" s="3"/>
      <c r="G176" s="140"/>
      <c r="H176" s="141"/>
      <c r="I176" s="142"/>
      <c r="J176" s="42">
        <f t="shared" si="5"/>
        <v>0</v>
      </c>
      <c r="K176" s="142"/>
    </row>
    <row r="177" spans="1:11" x14ac:dyDescent="0.25">
      <c r="A177" s="1"/>
      <c r="B177" s="2"/>
      <c r="C177" s="3"/>
      <c r="D177" s="43">
        <f t="shared" si="4"/>
        <v>0</v>
      </c>
      <c r="E177" s="3"/>
      <c r="G177" s="140"/>
      <c r="H177" s="141"/>
      <c r="I177" s="142"/>
      <c r="J177" s="42">
        <f t="shared" si="5"/>
        <v>0</v>
      </c>
      <c r="K177" s="142"/>
    </row>
    <row r="178" spans="1:11" x14ac:dyDescent="0.25">
      <c r="A178" s="1"/>
      <c r="B178" s="2"/>
      <c r="C178" s="3"/>
      <c r="D178" s="43">
        <f t="shared" si="4"/>
        <v>0</v>
      </c>
      <c r="E178" s="3"/>
      <c r="G178" s="140"/>
      <c r="H178" s="141"/>
      <c r="I178" s="142"/>
      <c r="J178" s="42">
        <f t="shared" si="5"/>
        <v>0</v>
      </c>
      <c r="K178" s="142"/>
    </row>
    <row r="179" spans="1:11" x14ac:dyDescent="0.25">
      <c r="A179" s="1"/>
      <c r="B179" s="2"/>
      <c r="C179" s="3"/>
      <c r="D179" s="43">
        <f t="shared" si="4"/>
        <v>0</v>
      </c>
      <c r="E179" s="3"/>
      <c r="G179" s="140"/>
      <c r="H179" s="141"/>
      <c r="I179" s="142"/>
      <c r="J179" s="42">
        <f t="shared" si="5"/>
        <v>0</v>
      </c>
      <c r="K179" s="142"/>
    </row>
    <row r="180" spans="1:11" x14ac:dyDescent="0.25">
      <c r="A180" s="1"/>
      <c r="B180" s="2"/>
      <c r="C180" s="3"/>
      <c r="D180" s="43">
        <f t="shared" si="4"/>
        <v>0</v>
      </c>
      <c r="E180" s="3"/>
      <c r="G180" s="140"/>
      <c r="H180" s="141"/>
      <c r="I180" s="142"/>
      <c r="J180" s="42">
        <f t="shared" si="5"/>
        <v>0</v>
      </c>
      <c r="K180" s="142"/>
    </row>
    <row r="181" spans="1:11" x14ac:dyDescent="0.25">
      <c r="A181" s="1"/>
      <c r="B181" s="2"/>
      <c r="C181" s="3"/>
      <c r="D181" s="43">
        <f t="shared" si="4"/>
        <v>0</v>
      </c>
      <c r="E181" s="3"/>
      <c r="G181" s="140"/>
      <c r="H181" s="141"/>
      <c r="I181" s="142"/>
      <c r="J181" s="42">
        <f t="shared" si="5"/>
        <v>0</v>
      </c>
      <c r="K181" s="142"/>
    </row>
    <row r="182" spans="1:11" x14ac:dyDescent="0.25">
      <c r="A182" s="1"/>
      <c r="B182" s="2"/>
      <c r="C182" s="3"/>
      <c r="D182" s="43">
        <f t="shared" si="4"/>
        <v>0</v>
      </c>
      <c r="E182" s="3"/>
      <c r="G182" s="140"/>
      <c r="H182" s="141"/>
      <c r="I182" s="142"/>
      <c r="J182" s="42">
        <f t="shared" si="5"/>
        <v>0</v>
      </c>
      <c r="K182" s="142"/>
    </row>
    <row r="183" spans="1:11" x14ac:dyDescent="0.25">
      <c r="A183" s="1"/>
      <c r="B183" s="2"/>
      <c r="C183" s="3"/>
      <c r="D183" s="43">
        <f t="shared" si="4"/>
        <v>0</v>
      </c>
      <c r="E183" s="3"/>
      <c r="G183" s="140"/>
      <c r="H183" s="141"/>
      <c r="I183" s="142"/>
      <c r="J183" s="42">
        <f t="shared" si="5"/>
        <v>0</v>
      </c>
      <c r="K183" s="142"/>
    </row>
    <row r="184" spans="1:11" x14ac:dyDescent="0.25">
      <c r="A184" s="1"/>
      <c r="B184" s="2"/>
      <c r="C184" s="3"/>
      <c r="D184" s="43">
        <f t="shared" si="4"/>
        <v>0</v>
      </c>
      <c r="E184" s="3"/>
      <c r="G184" s="140"/>
      <c r="H184" s="141"/>
      <c r="I184" s="142"/>
      <c r="J184" s="42">
        <f t="shared" si="5"/>
        <v>0</v>
      </c>
      <c r="K184" s="142"/>
    </row>
    <row r="185" spans="1:11" x14ac:dyDescent="0.25">
      <c r="A185" s="1"/>
      <c r="B185" s="2"/>
      <c r="C185" s="3"/>
      <c r="D185" s="43">
        <f t="shared" si="4"/>
        <v>0</v>
      </c>
      <c r="E185" s="3"/>
      <c r="G185" s="140"/>
      <c r="H185" s="141"/>
      <c r="I185" s="142"/>
      <c r="J185" s="42">
        <f t="shared" si="5"/>
        <v>0</v>
      </c>
      <c r="K185" s="142"/>
    </row>
    <row r="186" spans="1:11" x14ac:dyDescent="0.25">
      <c r="A186" s="1"/>
      <c r="B186" s="2"/>
      <c r="C186" s="3"/>
      <c r="D186" s="43">
        <f t="shared" si="4"/>
        <v>0</v>
      </c>
      <c r="E186" s="3"/>
      <c r="G186" s="140"/>
      <c r="H186" s="141"/>
      <c r="I186" s="142"/>
      <c r="J186" s="42">
        <f t="shared" si="5"/>
        <v>0</v>
      </c>
      <c r="K186" s="142"/>
    </row>
    <row r="187" spans="1:11" x14ac:dyDescent="0.25">
      <c r="A187" s="1"/>
      <c r="B187" s="2"/>
      <c r="C187" s="3"/>
      <c r="D187" s="43">
        <f t="shared" si="4"/>
        <v>0</v>
      </c>
      <c r="E187" s="3"/>
      <c r="G187" s="140"/>
      <c r="H187" s="141"/>
      <c r="I187" s="142"/>
      <c r="J187" s="42">
        <f t="shared" si="5"/>
        <v>0</v>
      </c>
      <c r="K187" s="142"/>
    </row>
    <row r="188" spans="1:11" x14ac:dyDescent="0.25">
      <c r="A188" s="1"/>
      <c r="B188" s="2"/>
      <c r="C188" s="3"/>
      <c r="D188" s="43">
        <f t="shared" si="4"/>
        <v>0</v>
      </c>
      <c r="E188" s="3"/>
      <c r="G188" s="140"/>
      <c r="H188" s="141"/>
      <c r="I188" s="142"/>
      <c r="J188" s="42">
        <f t="shared" si="5"/>
        <v>0</v>
      </c>
      <c r="K188" s="142"/>
    </row>
    <row r="189" spans="1:11" x14ac:dyDescent="0.25">
      <c r="A189" s="1"/>
      <c r="B189" s="2"/>
      <c r="C189" s="3"/>
      <c r="D189" s="43">
        <f t="shared" si="4"/>
        <v>0</v>
      </c>
      <c r="E189" s="3"/>
      <c r="G189" s="140"/>
      <c r="H189" s="141"/>
      <c r="I189" s="142"/>
      <c r="J189" s="42">
        <f t="shared" si="5"/>
        <v>0</v>
      </c>
      <c r="K189" s="142"/>
    </row>
    <row r="190" spans="1:11" x14ac:dyDescent="0.25">
      <c r="A190" s="1"/>
      <c r="B190" s="2"/>
      <c r="C190" s="3"/>
      <c r="D190" s="43">
        <f t="shared" si="4"/>
        <v>0</v>
      </c>
      <c r="E190" s="3"/>
      <c r="G190" s="140"/>
      <c r="H190" s="141"/>
      <c r="I190" s="142"/>
      <c r="J190" s="42">
        <f t="shared" si="5"/>
        <v>0</v>
      </c>
      <c r="K190" s="142"/>
    </row>
    <row r="191" spans="1:11" ht="15.75" thickBot="1" x14ac:dyDescent="0.3">
      <c r="A191" s="1"/>
      <c r="B191" s="2"/>
      <c r="C191" s="3"/>
      <c r="D191" s="43">
        <f t="shared" si="4"/>
        <v>0</v>
      </c>
      <c r="E191" s="3"/>
      <c r="G191" s="140"/>
      <c r="H191" s="141"/>
      <c r="I191" s="142"/>
      <c r="J191" s="42">
        <f t="shared" si="5"/>
        <v>0</v>
      </c>
      <c r="K191" s="142"/>
    </row>
    <row r="192" spans="1:11" ht="15.75" thickBot="1" x14ac:dyDescent="0.3">
      <c r="A192" s="313"/>
      <c r="B192" s="313" t="s">
        <v>60</v>
      </c>
      <c r="C192" s="36">
        <f>SUM(C137:C191)</f>
        <v>0</v>
      </c>
      <c r="D192" s="37">
        <f>SUM(D137:D191)</f>
        <v>0</v>
      </c>
      <c r="E192" s="314"/>
      <c r="G192" s="329"/>
      <c r="H192" s="329" t="s">
        <v>60</v>
      </c>
      <c r="I192" s="40">
        <f>SUM(I137:I191)</f>
        <v>0</v>
      </c>
      <c r="J192" s="41">
        <f>SUM(J137:J191)</f>
        <v>0</v>
      </c>
      <c r="K192" s="330"/>
    </row>
    <row r="193" spans="1:11" ht="15.75" thickBot="1" x14ac:dyDescent="0.3">
      <c r="C193" s="315"/>
      <c r="D193" s="315"/>
      <c r="E193" s="315"/>
      <c r="G193" s="100"/>
      <c r="H193" s="100"/>
      <c r="I193" s="331"/>
      <c r="J193" s="331"/>
      <c r="K193" s="331"/>
    </row>
    <row r="194" spans="1:11" ht="30.75" thickBot="1" x14ac:dyDescent="0.3">
      <c r="A194" s="332" t="s">
        <v>61</v>
      </c>
      <c r="B194" s="144"/>
      <c r="C194" s="333" t="s">
        <v>59</v>
      </c>
      <c r="D194" s="39" t="e">
        <f>D192/B194</f>
        <v>#DIV/0!</v>
      </c>
      <c r="G194" s="332" t="s">
        <v>61</v>
      </c>
      <c r="H194" s="144"/>
      <c r="I194" s="333" t="s">
        <v>59</v>
      </c>
      <c r="J194" s="39" t="e">
        <f>J192/H194</f>
        <v>#DIV/0!</v>
      </c>
      <c r="K194" s="100"/>
    </row>
    <row r="197" spans="1:11" x14ac:dyDescent="0.25">
      <c r="A197" s="583" t="s">
        <v>28</v>
      </c>
      <c r="B197" s="584"/>
      <c r="C197" s="584"/>
      <c r="D197" s="584"/>
      <c r="E197" s="585"/>
    </row>
    <row r="198" spans="1:11" ht="189.95" customHeight="1" x14ac:dyDescent="0.25">
      <c r="A198" s="325" t="s">
        <v>46</v>
      </c>
      <c r="B198" s="600"/>
      <c r="C198" s="601"/>
      <c r="D198" s="601"/>
      <c r="E198" s="602"/>
    </row>
    <row r="199" spans="1:11" x14ac:dyDescent="0.25">
      <c r="A199" s="146"/>
      <c r="B199" s="328"/>
      <c r="C199" s="328"/>
      <c r="D199" s="328"/>
      <c r="E199" s="328"/>
    </row>
    <row r="200" spans="1:11" ht="43.9" customHeight="1" x14ac:dyDescent="0.25">
      <c r="A200" s="325" t="s">
        <v>52</v>
      </c>
      <c r="B200" s="325" t="s">
        <v>53</v>
      </c>
      <c r="C200" s="325" t="s">
        <v>54</v>
      </c>
      <c r="D200" s="52" t="s">
        <v>55</v>
      </c>
      <c r="E200" s="52" t="s">
        <v>56</v>
      </c>
    </row>
    <row r="201" spans="1:11" x14ac:dyDescent="0.25">
      <c r="A201" s="1"/>
      <c r="B201" s="2"/>
      <c r="C201" s="3"/>
      <c r="D201" s="43">
        <f>C201*100</f>
        <v>0</v>
      </c>
      <c r="E201" s="4"/>
    </row>
    <row r="202" spans="1:11" x14ac:dyDescent="0.25">
      <c r="A202" s="1"/>
      <c r="B202" s="2"/>
      <c r="C202" s="3"/>
      <c r="D202" s="43">
        <f t="shared" ref="D202:D255" si="6">C202*100</f>
        <v>0</v>
      </c>
      <c r="E202" s="4"/>
    </row>
    <row r="203" spans="1:11" x14ac:dyDescent="0.25">
      <c r="A203" s="1"/>
      <c r="B203" s="2"/>
      <c r="C203" s="3"/>
      <c r="D203" s="43">
        <f t="shared" si="6"/>
        <v>0</v>
      </c>
      <c r="E203" s="4"/>
    </row>
    <row r="204" spans="1:11" x14ac:dyDescent="0.25">
      <c r="A204" s="1"/>
      <c r="B204" s="2"/>
      <c r="C204" s="3"/>
      <c r="D204" s="43">
        <f t="shared" si="6"/>
        <v>0</v>
      </c>
      <c r="E204" s="4"/>
    </row>
    <row r="205" spans="1:11" x14ac:dyDescent="0.25">
      <c r="A205" s="1"/>
      <c r="B205" s="2"/>
      <c r="C205" s="3"/>
      <c r="D205" s="43">
        <f t="shared" si="6"/>
        <v>0</v>
      </c>
      <c r="E205" s="4"/>
    </row>
    <row r="206" spans="1:11" x14ac:dyDescent="0.25">
      <c r="A206" s="1"/>
      <c r="B206" s="2"/>
      <c r="C206" s="3"/>
      <c r="D206" s="43">
        <f t="shared" si="6"/>
        <v>0</v>
      </c>
      <c r="E206" s="4"/>
    </row>
    <row r="207" spans="1:11" x14ac:dyDescent="0.25">
      <c r="A207" s="1"/>
      <c r="B207" s="2"/>
      <c r="C207" s="3"/>
      <c r="D207" s="43">
        <f t="shared" si="6"/>
        <v>0</v>
      </c>
      <c r="E207" s="4"/>
    </row>
    <row r="208" spans="1:11" x14ac:dyDescent="0.25">
      <c r="A208" s="1"/>
      <c r="B208" s="2"/>
      <c r="C208" s="3"/>
      <c r="D208" s="43">
        <f t="shared" si="6"/>
        <v>0</v>
      </c>
      <c r="E208" s="4"/>
    </row>
    <row r="209" spans="1:5" x14ac:dyDescent="0.25">
      <c r="A209" s="1"/>
      <c r="B209" s="2"/>
      <c r="C209" s="3"/>
      <c r="D209" s="43">
        <f t="shared" si="6"/>
        <v>0</v>
      </c>
      <c r="E209" s="3"/>
    </row>
    <row r="210" spans="1:5" x14ac:dyDescent="0.25">
      <c r="A210" s="1"/>
      <c r="B210" s="2"/>
      <c r="C210" s="3"/>
      <c r="D210" s="43">
        <f t="shared" si="6"/>
        <v>0</v>
      </c>
      <c r="E210" s="3"/>
    </row>
    <row r="211" spans="1:5" x14ac:dyDescent="0.25">
      <c r="A211" s="1"/>
      <c r="B211" s="2"/>
      <c r="C211" s="3"/>
      <c r="D211" s="43">
        <f t="shared" si="6"/>
        <v>0</v>
      </c>
      <c r="E211" s="3"/>
    </row>
    <row r="212" spans="1:5" x14ac:dyDescent="0.25">
      <c r="A212" s="1"/>
      <c r="B212" s="2"/>
      <c r="C212" s="3"/>
      <c r="D212" s="43">
        <f t="shared" si="6"/>
        <v>0</v>
      </c>
      <c r="E212" s="3"/>
    </row>
    <row r="213" spans="1:5" x14ac:dyDescent="0.25">
      <c r="A213" s="1"/>
      <c r="B213" s="2"/>
      <c r="C213" s="3"/>
      <c r="D213" s="43">
        <f t="shared" si="6"/>
        <v>0</v>
      </c>
      <c r="E213" s="3"/>
    </row>
    <row r="214" spans="1:5" x14ac:dyDescent="0.25">
      <c r="A214" s="1"/>
      <c r="B214" s="2"/>
      <c r="C214" s="3"/>
      <c r="D214" s="43">
        <f t="shared" si="6"/>
        <v>0</v>
      </c>
      <c r="E214" s="3"/>
    </row>
    <row r="215" spans="1:5" x14ac:dyDescent="0.25">
      <c r="A215" s="1"/>
      <c r="B215" s="2"/>
      <c r="C215" s="3"/>
      <c r="D215" s="43">
        <f t="shared" si="6"/>
        <v>0</v>
      </c>
      <c r="E215" s="3"/>
    </row>
    <row r="216" spans="1:5" x14ac:dyDescent="0.25">
      <c r="A216" s="1"/>
      <c r="B216" s="2"/>
      <c r="C216" s="3"/>
      <c r="D216" s="43">
        <f t="shared" si="6"/>
        <v>0</v>
      </c>
      <c r="E216" s="3"/>
    </row>
    <row r="217" spans="1:5" x14ac:dyDescent="0.25">
      <c r="A217" s="1"/>
      <c r="B217" s="2"/>
      <c r="C217" s="3"/>
      <c r="D217" s="43">
        <f t="shared" si="6"/>
        <v>0</v>
      </c>
      <c r="E217" s="3"/>
    </row>
    <row r="218" spans="1:5" x14ac:dyDescent="0.25">
      <c r="A218" s="1"/>
      <c r="B218" s="2"/>
      <c r="C218" s="3"/>
      <c r="D218" s="43">
        <f t="shared" si="6"/>
        <v>0</v>
      </c>
      <c r="E218" s="3"/>
    </row>
    <row r="219" spans="1:5" x14ac:dyDescent="0.25">
      <c r="A219" s="1"/>
      <c r="B219" s="2"/>
      <c r="C219" s="3"/>
      <c r="D219" s="43">
        <f t="shared" si="6"/>
        <v>0</v>
      </c>
      <c r="E219" s="3"/>
    </row>
    <row r="220" spans="1:5" x14ac:dyDescent="0.25">
      <c r="A220" s="1"/>
      <c r="B220" s="2"/>
      <c r="C220" s="3"/>
      <c r="D220" s="43">
        <f t="shared" si="6"/>
        <v>0</v>
      </c>
      <c r="E220" s="3"/>
    </row>
    <row r="221" spans="1:5" x14ac:dyDescent="0.25">
      <c r="A221" s="1"/>
      <c r="B221" s="2"/>
      <c r="C221" s="3"/>
      <c r="D221" s="43">
        <f t="shared" si="6"/>
        <v>0</v>
      </c>
      <c r="E221" s="3"/>
    </row>
    <row r="222" spans="1:5" x14ac:dyDescent="0.25">
      <c r="A222" s="1"/>
      <c r="B222" s="2"/>
      <c r="C222" s="3"/>
      <c r="D222" s="43">
        <f t="shared" si="6"/>
        <v>0</v>
      </c>
      <c r="E222" s="3"/>
    </row>
    <row r="223" spans="1:5" x14ac:dyDescent="0.25">
      <c r="A223" s="1"/>
      <c r="B223" s="2"/>
      <c r="C223" s="3"/>
      <c r="D223" s="43">
        <f t="shared" si="6"/>
        <v>0</v>
      </c>
      <c r="E223" s="3"/>
    </row>
    <row r="224" spans="1:5" x14ac:dyDescent="0.25">
      <c r="A224" s="1"/>
      <c r="B224" s="2"/>
      <c r="C224" s="3"/>
      <c r="D224" s="43">
        <f t="shared" si="6"/>
        <v>0</v>
      </c>
      <c r="E224" s="3"/>
    </row>
    <row r="225" spans="1:5" x14ac:dyDescent="0.25">
      <c r="A225" s="1"/>
      <c r="B225" s="2"/>
      <c r="C225" s="3"/>
      <c r="D225" s="43">
        <f t="shared" si="6"/>
        <v>0</v>
      </c>
      <c r="E225" s="3"/>
    </row>
    <row r="226" spans="1:5" x14ac:dyDescent="0.25">
      <c r="A226" s="1"/>
      <c r="B226" s="2"/>
      <c r="C226" s="3"/>
      <c r="D226" s="43">
        <f t="shared" si="6"/>
        <v>0</v>
      </c>
      <c r="E226" s="3"/>
    </row>
    <row r="227" spans="1:5" x14ac:dyDescent="0.25">
      <c r="A227" s="1"/>
      <c r="B227" s="2"/>
      <c r="C227" s="3"/>
      <c r="D227" s="43">
        <f t="shared" si="6"/>
        <v>0</v>
      </c>
      <c r="E227" s="3"/>
    </row>
    <row r="228" spans="1:5" x14ac:dyDescent="0.25">
      <c r="A228" s="1"/>
      <c r="B228" s="2"/>
      <c r="C228" s="3"/>
      <c r="D228" s="43">
        <f t="shared" si="6"/>
        <v>0</v>
      </c>
      <c r="E228" s="3"/>
    </row>
    <row r="229" spans="1:5" x14ac:dyDescent="0.25">
      <c r="A229" s="1"/>
      <c r="B229" s="2"/>
      <c r="C229" s="3"/>
      <c r="D229" s="43">
        <f t="shared" si="6"/>
        <v>0</v>
      </c>
      <c r="E229" s="3"/>
    </row>
    <row r="230" spans="1:5" x14ac:dyDescent="0.25">
      <c r="A230" s="1"/>
      <c r="B230" s="2"/>
      <c r="C230" s="3"/>
      <c r="D230" s="43">
        <f t="shared" si="6"/>
        <v>0</v>
      </c>
      <c r="E230" s="3"/>
    </row>
    <row r="231" spans="1:5" x14ac:dyDescent="0.25">
      <c r="A231" s="1"/>
      <c r="B231" s="2"/>
      <c r="C231" s="3"/>
      <c r="D231" s="43">
        <f t="shared" si="6"/>
        <v>0</v>
      </c>
      <c r="E231" s="3"/>
    </row>
    <row r="232" spans="1:5" x14ac:dyDescent="0.25">
      <c r="A232" s="1"/>
      <c r="B232" s="2"/>
      <c r="C232" s="3"/>
      <c r="D232" s="43">
        <f t="shared" si="6"/>
        <v>0</v>
      </c>
      <c r="E232" s="3"/>
    </row>
    <row r="233" spans="1:5" x14ac:dyDescent="0.25">
      <c r="A233" s="1"/>
      <c r="B233" s="2"/>
      <c r="C233" s="3"/>
      <c r="D233" s="43">
        <f t="shared" si="6"/>
        <v>0</v>
      </c>
      <c r="E233" s="3"/>
    </row>
    <row r="234" spans="1:5" x14ac:dyDescent="0.25">
      <c r="A234" s="1"/>
      <c r="B234" s="2"/>
      <c r="C234" s="3"/>
      <c r="D234" s="43">
        <f t="shared" si="6"/>
        <v>0</v>
      </c>
      <c r="E234" s="3"/>
    </row>
    <row r="235" spans="1:5" x14ac:dyDescent="0.25">
      <c r="A235" s="1"/>
      <c r="B235" s="2"/>
      <c r="C235" s="3"/>
      <c r="D235" s="43">
        <f t="shared" si="6"/>
        <v>0</v>
      </c>
      <c r="E235" s="3"/>
    </row>
    <row r="236" spans="1:5" x14ac:dyDescent="0.25">
      <c r="A236" s="1"/>
      <c r="B236" s="2"/>
      <c r="C236" s="3"/>
      <c r="D236" s="43">
        <f t="shared" si="6"/>
        <v>0</v>
      </c>
      <c r="E236" s="3"/>
    </row>
    <row r="237" spans="1:5" x14ac:dyDescent="0.25">
      <c r="A237" s="1"/>
      <c r="B237" s="2"/>
      <c r="C237" s="3"/>
      <c r="D237" s="43">
        <f t="shared" si="6"/>
        <v>0</v>
      </c>
      <c r="E237" s="3"/>
    </row>
    <row r="238" spans="1:5" x14ac:dyDescent="0.25">
      <c r="A238" s="1"/>
      <c r="B238" s="2"/>
      <c r="C238" s="3"/>
      <c r="D238" s="43">
        <f t="shared" si="6"/>
        <v>0</v>
      </c>
      <c r="E238" s="3"/>
    </row>
    <row r="239" spans="1:5" x14ac:dyDescent="0.25">
      <c r="A239" s="1"/>
      <c r="B239" s="2"/>
      <c r="C239" s="3"/>
      <c r="D239" s="43">
        <f t="shared" si="6"/>
        <v>0</v>
      </c>
      <c r="E239" s="3"/>
    </row>
    <row r="240" spans="1:5" x14ac:dyDescent="0.25">
      <c r="A240" s="1"/>
      <c r="B240" s="2"/>
      <c r="C240" s="3"/>
      <c r="D240" s="43">
        <f t="shared" si="6"/>
        <v>0</v>
      </c>
      <c r="E240" s="3"/>
    </row>
    <row r="241" spans="1:5" x14ac:dyDescent="0.25">
      <c r="A241" s="1"/>
      <c r="B241" s="2"/>
      <c r="C241" s="3"/>
      <c r="D241" s="43">
        <f t="shared" si="6"/>
        <v>0</v>
      </c>
      <c r="E241" s="3"/>
    </row>
    <row r="242" spans="1:5" x14ac:dyDescent="0.25">
      <c r="A242" s="1"/>
      <c r="B242" s="2"/>
      <c r="C242" s="3"/>
      <c r="D242" s="43">
        <f t="shared" si="6"/>
        <v>0</v>
      </c>
      <c r="E242" s="3"/>
    </row>
    <row r="243" spans="1:5" x14ac:dyDescent="0.25">
      <c r="A243" s="1"/>
      <c r="B243" s="2"/>
      <c r="C243" s="3"/>
      <c r="D243" s="43">
        <f t="shared" si="6"/>
        <v>0</v>
      </c>
      <c r="E243" s="3"/>
    </row>
    <row r="244" spans="1:5" x14ac:dyDescent="0.25">
      <c r="A244" s="1"/>
      <c r="B244" s="2"/>
      <c r="C244" s="3"/>
      <c r="D244" s="43">
        <f t="shared" si="6"/>
        <v>0</v>
      </c>
      <c r="E244" s="3"/>
    </row>
    <row r="245" spans="1:5" x14ac:dyDescent="0.25">
      <c r="A245" s="1"/>
      <c r="B245" s="2"/>
      <c r="C245" s="3"/>
      <c r="D245" s="43">
        <f t="shared" si="6"/>
        <v>0</v>
      </c>
      <c r="E245" s="3"/>
    </row>
    <row r="246" spans="1:5" x14ac:dyDescent="0.25">
      <c r="A246" s="1"/>
      <c r="B246" s="2"/>
      <c r="C246" s="3"/>
      <c r="D246" s="43">
        <f t="shared" si="6"/>
        <v>0</v>
      </c>
      <c r="E246" s="3"/>
    </row>
    <row r="247" spans="1:5" x14ac:dyDescent="0.25">
      <c r="A247" s="1"/>
      <c r="B247" s="2"/>
      <c r="C247" s="3"/>
      <c r="D247" s="43">
        <f t="shared" si="6"/>
        <v>0</v>
      </c>
      <c r="E247" s="3"/>
    </row>
    <row r="248" spans="1:5" x14ac:dyDescent="0.25">
      <c r="A248" s="1"/>
      <c r="B248" s="2"/>
      <c r="C248" s="3"/>
      <c r="D248" s="43">
        <f t="shared" si="6"/>
        <v>0</v>
      </c>
      <c r="E248" s="3"/>
    </row>
    <row r="249" spans="1:5" x14ac:dyDescent="0.25">
      <c r="A249" s="1"/>
      <c r="B249" s="2"/>
      <c r="C249" s="3"/>
      <c r="D249" s="43">
        <f t="shared" si="6"/>
        <v>0</v>
      </c>
      <c r="E249" s="3"/>
    </row>
    <row r="250" spans="1:5" x14ac:dyDescent="0.25">
      <c r="A250" s="1"/>
      <c r="B250" s="2"/>
      <c r="C250" s="3"/>
      <c r="D250" s="43">
        <f t="shared" si="6"/>
        <v>0</v>
      </c>
      <c r="E250" s="3"/>
    </row>
    <row r="251" spans="1:5" x14ac:dyDescent="0.25">
      <c r="A251" s="1"/>
      <c r="B251" s="2"/>
      <c r="C251" s="3"/>
      <c r="D251" s="43">
        <f t="shared" si="6"/>
        <v>0</v>
      </c>
      <c r="E251" s="3"/>
    </row>
    <row r="252" spans="1:5" x14ac:dyDescent="0.25">
      <c r="A252" s="1"/>
      <c r="B252" s="2"/>
      <c r="C252" s="3"/>
      <c r="D252" s="43">
        <f t="shared" si="6"/>
        <v>0</v>
      </c>
      <c r="E252" s="3"/>
    </row>
    <row r="253" spans="1:5" x14ac:dyDescent="0.25">
      <c r="A253" s="1"/>
      <c r="B253" s="2"/>
      <c r="C253" s="3"/>
      <c r="D253" s="43">
        <f t="shared" si="6"/>
        <v>0</v>
      </c>
      <c r="E253" s="3"/>
    </row>
    <row r="254" spans="1:5" x14ac:dyDescent="0.25">
      <c r="A254" s="1"/>
      <c r="B254" s="2"/>
      <c r="C254" s="3"/>
      <c r="D254" s="43">
        <f t="shared" si="6"/>
        <v>0</v>
      </c>
      <c r="E254" s="3"/>
    </row>
    <row r="255" spans="1:5" ht="15.75" thickBot="1" x14ac:dyDescent="0.3">
      <c r="A255" s="1"/>
      <c r="B255" s="2"/>
      <c r="C255" s="3"/>
      <c r="D255" s="43">
        <f t="shared" si="6"/>
        <v>0</v>
      </c>
      <c r="E255" s="3"/>
    </row>
    <row r="256" spans="1:5" ht="15.75" thickBot="1" x14ac:dyDescent="0.3">
      <c r="A256" s="313"/>
      <c r="B256" s="313" t="s">
        <v>60</v>
      </c>
      <c r="C256" s="36">
        <f>SUM(C201:C255)</f>
        <v>0</v>
      </c>
      <c r="D256" s="37">
        <f>SUM(D201:D255)</f>
        <v>0</v>
      </c>
      <c r="E256" s="314"/>
    </row>
    <row r="257" spans="1:5" ht="15.75" thickBot="1" x14ac:dyDescent="0.3">
      <c r="C257" s="315"/>
      <c r="D257" s="315"/>
      <c r="E257" s="315"/>
    </row>
    <row r="258" spans="1:5" ht="30.75" thickBot="1" x14ac:dyDescent="0.3">
      <c r="A258" s="332" t="s">
        <v>61</v>
      </c>
      <c r="B258" s="144"/>
      <c r="C258" s="333" t="s">
        <v>59</v>
      </c>
      <c r="D258" s="39" t="e">
        <f>D256/B258</f>
        <v>#DIV/0!</v>
      </c>
    </row>
  </sheetData>
  <sheetProtection algorithmName="SHA-512" hashValue="ir5W1fCOq88vOihkVq5I3cWSU+AWljEufO5dYphJl8/VIPc3BKbWjTM/iCAJreFeMxF5qu6u17VX1AnXEfoCQg==" saltValue="Vnz3PuvPJqeNkhMeiHpiUw==" spinCount="100000" sheet="1" insertColumns="0" insertRows="0" selectLockedCells="1"/>
  <mergeCells count="17">
    <mergeCell ref="A197:E197"/>
    <mergeCell ref="B198:E198"/>
    <mergeCell ref="B70:E70"/>
    <mergeCell ref="H70:K70"/>
    <mergeCell ref="A133:E133"/>
    <mergeCell ref="G133:K133"/>
    <mergeCell ref="B134:E134"/>
    <mergeCell ref="H134:K134"/>
    <mergeCell ref="G69:K69"/>
    <mergeCell ref="A1:B1"/>
    <mergeCell ref="C1:E1"/>
    <mergeCell ref="G1:L1"/>
    <mergeCell ref="G3:L3"/>
    <mergeCell ref="A4:C4"/>
    <mergeCell ref="G2:L2"/>
    <mergeCell ref="A67:K67"/>
    <mergeCell ref="D4:F4"/>
  </mergeCells>
  <conditionalFormatting sqref="L9">
    <cfRule type="cellIs" dxfId="71" priority="4" operator="lessThan">
      <formula>$J$13</formula>
    </cfRule>
    <cfRule type="cellIs" dxfId="70" priority="5" operator="between">
      <formula>$J$13</formula>
      <formula>$I$13</formula>
    </cfRule>
    <cfRule type="cellIs" dxfId="69" priority="6" operator="greaterThanOrEqual">
      <formula>$I$13</formula>
    </cfRule>
  </conditionalFormatting>
  <conditionalFormatting sqref="L11">
    <cfRule type="cellIs" dxfId="68" priority="1" operator="lessThan">
      <formula>$J$13</formula>
    </cfRule>
    <cfRule type="cellIs" dxfId="67" priority="2" operator="between">
      <formula>$J$13</formula>
      <formula>$I$13</formula>
    </cfRule>
    <cfRule type="cellIs" dxfId="66" priority="3" operator="greaterThanOrEqual">
      <formula>$I$13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6E6A2"/>
  </sheetPr>
  <dimension ref="A1:AO258"/>
  <sheetViews>
    <sheetView topLeftCell="A3" workbookViewId="0">
      <selection activeCell="B258" sqref="B258"/>
    </sheetView>
  </sheetViews>
  <sheetFormatPr baseColWidth="10" defaultColWidth="11.42578125" defaultRowHeight="15" x14ac:dyDescent="0.25"/>
  <cols>
    <col min="1" max="1" width="20.7109375" customWidth="1"/>
    <col min="2" max="2" width="19.42578125" customWidth="1"/>
    <col min="3" max="3" width="19.140625" customWidth="1"/>
    <col min="4" max="4" width="15.5703125" customWidth="1"/>
    <col min="5" max="5" width="24.140625" customWidth="1"/>
    <col min="6" max="6" width="10.140625" customWidth="1"/>
    <col min="7" max="7" width="20.28515625" customWidth="1"/>
    <col min="8" max="8" width="28.7109375" bestFit="1" customWidth="1"/>
    <col min="9" max="12" width="28.140625" bestFit="1" customWidth="1"/>
    <col min="13" max="13" width="19.5703125" bestFit="1" customWidth="1"/>
    <col min="14" max="14" width="19.28515625" customWidth="1"/>
    <col min="15" max="16" width="17.7109375" customWidth="1"/>
    <col min="17" max="17" width="16.28515625" customWidth="1"/>
    <col min="18" max="18" width="3" customWidth="1"/>
    <col min="19" max="19" width="23.42578125" customWidth="1"/>
    <col min="20" max="20" width="17.140625" customWidth="1"/>
    <col min="21" max="21" width="21.7109375" customWidth="1"/>
    <col min="22" max="22" width="19.85546875" customWidth="1"/>
    <col min="23" max="23" width="17.7109375" customWidth="1"/>
    <col min="24" max="24" width="25" customWidth="1"/>
    <col min="25" max="25" width="17.28515625" customWidth="1"/>
    <col min="26" max="26" width="18.7109375" customWidth="1"/>
    <col min="27" max="27" width="22.7109375" customWidth="1"/>
    <col min="28" max="28" width="21.42578125" customWidth="1"/>
    <col min="29" max="29" width="19.7109375" customWidth="1"/>
    <col min="30" max="30" width="17.85546875" customWidth="1"/>
    <col min="31" max="31" width="18.7109375" customWidth="1"/>
    <col min="32" max="32" width="19.42578125" customWidth="1"/>
    <col min="33" max="33" width="21.7109375" customWidth="1"/>
    <col min="34" max="34" width="20.42578125" customWidth="1"/>
    <col min="35" max="35" width="23.42578125" customWidth="1"/>
    <col min="36" max="36" width="21.7109375" customWidth="1"/>
    <col min="37" max="37" width="19.7109375" customWidth="1"/>
    <col min="38" max="38" width="21.28515625" customWidth="1"/>
    <col min="39" max="39" width="19.7109375" customWidth="1"/>
    <col min="40" max="41" width="20.85546875" customWidth="1"/>
  </cols>
  <sheetData>
    <row r="1" spans="1:34" ht="37.15" customHeight="1" x14ac:dyDescent="0.25">
      <c r="A1" s="614" t="s">
        <v>175</v>
      </c>
      <c r="B1" s="614"/>
      <c r="C1" s="588" t="s">
        <v>50</v>
      </c>
      <c r="D1" s="588"/>
      <c r="E1" s="588"/>
      <c r="F1" s="276"/>
      <c r="G1" s="589" t="s">
        <v>44</v>
      </c>
      <c r="H1" s="590"/>
      <c r="I1" s="590"/>
      <c r="J1" s="590"/>
      <c r="K1" s="590"/>
      <c r="L1" s="591"/>
    </row>
    <row r="2" spans="1:34" ht="30" customHeight="1" x14ac:dyDescent="0.25">
      <c r="A2" s="615" t="s">
        <v>187</v>
      </c>
      <c r="B2" s="616"/>
      <c r="C2" s="616"/>
      <c r="D2" s="616"/>
      <c r="E2" s="617"/>
      <c r="F2" s="54"/>
      <c r="G2" s="594" t="s">
        <v>215</v>
      </c>
      <c r="H2" s="595"/>
      <c r="I2" s="595"/>
      <c r="J2" s="595"/>
      <c r="K2" s="595"/>
      <c r="L2" s="595"/>
    </row>
    <row r="3" spans="1:34" ht="190.5" customHeight="1" x14ac:dyDescent="0.25">
      <c r="F3" s="54"/>
      <c r="G3" s="618"/>
      <c r="H3" s="619"/>
      <c r="I3" s="619"/>
      <c r="J3" s="619"/>
      <c r="K3" s="619"/>
      <c r="L3" s="620"/>
    </row>
    <row r="4" spans="1:34" ht="15.75" x14ac:dyDescent="0.25">
      <c r="A4" s="593" t="s">
        <v>23</v>
      </c>
      <c r="B4" s="593"/>
      <c r="C4" s="593"/>
      <c r="D4" s="599" t="s">
        <v>51</v>
      </c>
      <c r="E4" s="599"/>
      <c r="F4" s="613"/>
      <c r="G4" s="621"/>
      <c r="H4" s="622"/>
      <c r="I4" s="622"/>
      <c r="J4" s="622"/>
      <c r="K4" s="622"/>
      <c r="L4" s="623"/>
    </row>
    <row r="5" spans="1:34" x14ac:dyDescent="0.25">
      <c r="A5" s="31"/>
      <c r="B5" s="31"/>
      <c r="C5" s="31"/>
      <c r="D5" s="31"/>
      <c r="F5" s="54"/>
      <c r="G5" s="54"/>
      <c r="H5" s="54"/>
      <c r="J5" s="32"/>
      <c r="K5" s="32"/>
      <c r="L5" s="32"/>
      <c r="M5" s="32"/>
      <c r="N5" s="32"/>
      <c r="O5" s="32"/>
      <c r="P5" s="32"/>
      <c r="Q5" s="32"/>
    </row>
    <row r="6" spans="1:34" ht="43.15" customHeight="1" x14ac:dyDescent="0.25">
      <c r="A6" s="59" t="s">
        <v>52</v>
      </c>
      <c r="B6" s="59" t="s">
        <v>53</v>
      </c>
      <c r="C6" s="59" t="s">
        <v>54</v>
      </c>
      <c r="D6" s="304" t="s">
        <v>55</v>
      </c>
      <c r="E6" s="304" t="s">
        <v>56</v>
      </c>
      <c r="G6" s="305"/>
      <c r="H6" s="306" t="s">
        <v>24</v>
      </c>
      <c r="I6" s="307" t="s">
        <v>25</v>
      </c>
      <c r="J6" s="161" t="s">
        <v>26</v>
      </c>
      <c r="K6" s="307" t="s">
        <v>27</v>
      </c>
      <c r="L6" s="160" t="s">
        <v>28</v>
      </c>
      <c r="O6" s="146"/>
      <c r="P6" s="146"/>
      <c r="Q6" s="146"/>
      <c r="R6" s="146"/>
      <c r="T6" s="146"/>
      <c r="U6" s="146"/>
      <c r="V6" s="146"/>
      <c r="W6" s="146"/>
      <c r="X6" s="146"/>
      <c r="Y6" s="146"/>
      <c r="Z6" s="146"/>
      <c r="AB6" s="146"/>
      <c r="AC6" s="146"/>
      <c r="AD6" s="146"/>
      <c r="AE6" s="146"/>
      <c r="AF6" s="146"/>
      <c r="AG6" s="146"/>
      <c r="AH6" s="146"/>
    </row>
    <row r="7" spans="1:34" x14ac:dyDescent="0.25">
      <c r="A7" s="1"/>
      <c r="B7" s="2"/>
      <c r="C7" s="3"/>
      <c r="D7" s="43">
        <f>C7*100</f>
        <v>0</v>
      </c>
      <c r="E7" s="4"/>
      <c r="G7" s="308" t="s">
        <v>57</v>
      </c>
      <c r="H7" s="33">
        <f>D128</f>
        <v>0</v>
      </c>
      <c r="I7" s="33">
        <f>J128</f>
        <v>0</v>
      </c>
      <c r="J7" s="34">
        <f>D192</f>
        <v>0</v>
      </c>
      <c r="K7" s="33">
        <f>J192</f>
        <v>0</v>
      </c>
      <c r="L7" s="34">
        <f>D256</f>
        <v>0</v>
      </c>
    </row>
    <row r="8" spans="1:34" ht="13.9" customHeight="1" x14ac:dyDescent="0.25">
      <c r="A8" s="1"/>
      <c r="B8" s="2"/>
      <c r="C8" s="3"/>
      <c r="D8" s="43">
        <f t="shared" ref="D8:D61" si="0">C8*100</f>
        <v>0</v>
      </c>
      <c r="E8" s="4"/>
      <c r="G8" s="308" t="s">
        <v>58</v>
      </c>
      <c r="H8" s="33">
        <f>B130</f>
        <v>0</v>
      </c>
      <c r="I8" s="33">
        <f>H130</f>
        <v>0</v>
      </c>
      <c r="J8" s="34">
        <f>B194</f>
        <v>0</v>
      </c>
      <c r="K8" s="33">
        <f>H194</f>
        <v>0</v>
      </c>
      <c r="L8" s="34">
        <f>B258</f>
        <v>0</v>
      </c>
    </row>
    <row r="9" spans="1:34" ht="13.9" customHeight="1" x14ac:dyDescent="0.25">
      <c r="A9" s="1"/>
      <c r="B9" s="2"/>
      <c r="C9" s="3"/>
      <c r="D9" s="43">
        <f t="shared" si="0"/>
        <v>0</v>
      </c>
      <c r="E9" s="3"/>
      <c r="G9" s="163" t="s">
        <v>59</v>
      </c>
      <c r="H9" s="150" t="e">
        <f>H7/H8</f>
        <v>#DIV/0!</v>
      </c>
      <c r="I9" s="150" t="e">
        <f t="shared" ref="I9:L9" si="1">I7/I8</f>
        <v>#DIV/0!</v>
      </c>
      <c r="J9" s="150" t="e">
        <f t="shared" si="1"/>
        <v>#DIV/0!</v>
      </c>
      <c r="K9" s="150" t="e">
        <f t="shared" si="1"/>
        <v>#DIV/0!</v>
      </c>
      <c r="L9" s="35" t="e">
        <f t="shared" si="1"/>
        <v>#DIV/0!</v>
      </c>
    </row>
    <row r="10" spans="1:34" ht="14.45" customHeight="1" x14ac:dyDescent="0.25">
      <c r="A10" s="1"/>
      <c r="B10" s="2"/>
      <c r="C10" s="3"/>
      <c r="D10" s="43">
        <f t="shared" si="0"/>
        <v>0</v>
      </c>
      <c r="E10" s="3"/>
    </row>
    <row r="11" spans="1:34" ht="14.45" customHeight="1" x14ac:dyDescent="0.25">
      <c r="A11" s="1"/>
      <c r="B11" s="2"/>
      <c r="C11" s="3"/>
      <c r="D11" s="43">
        <f t="shared" si="0"/>
        <v>0</v>
      </c>
      <c r="E11" s="3"/>
      <c r="K11" s="309" t="s">
        <v>45</v>
      </c>
      <c r="L11" s="35" t="e">
        <f>AVERAGE(J9:L9)</f>
        <v>#DIV/0!</v>
      </c>
    </row>
    <row r="12" spans="1:34" ht="42" x14ac:dyDescent="0.35">
      <c r="A12" s="1"/>
      <c r="B12" s="2"/>
      <c r="C12" s="3"/>
      <c r="D12" s="43">
        <f t="shared" si="0"/>
        <v>0</v>
      </c>
      <c r="E12" s="3"/>
      <c r="H12" s="137"/>
      <c r="I12" s="168" t="s">
        <v>150</v>
      </c>
      <c r="J12" s="168" t="s">
        <v>149</v>
      </c>
      <c r="K12" s="287"/>
    </row>
    <row r="13" spans="1:34" ht="21" x14ac:dyDescent="0.25">
      <c r="A13" s="1"/>
      <c r="B13" s="2"/>
      <c r="C13" s="3"/>
      <c r="D13" s="43">
        <f t="shared" si="0"/>
        <v>0</v>
      </c>
      <c r="E13" s="3"/>
      <c r="H13" s="153" t="s">
        <v>110</v>
      </c>
      <c r="I13" s="334" t="e">
        <f>D64*1.15</f>
        <v>#DIV/0!</v>
      </c>
      <c r="J13" s="334" t="e">
        <f>D64*1.105</f>
        <v>#DIV/0!</v>
      </c>
      <c r="K13" s="311"/>
    </row>
    <row r="14" spans="1:34" x14ac:dyDescent="0.25">
      <c r="A14" s="1"/>
      <c r="B14" s="2"/>
      <c r="C14" s="3"/>
      <c r="D14" s="43">
        <f t="shared" si="0"/>
        <v>0</v>
      </c>
      <c r="E14" s="3"/>
      <c r="J14" s="312"/>
    </row>
    <row r="15" spans="1:34" x14ac:dyDescent="0.25">
      <c r="A15" s="1"/>
      <c r="B15" s="2"/>
      <c r="C15" s="3"/>
      <c r="D15" s="43">
        <f t="shared" si="0"/>
        <v>0</v>
      </c>
      <c r="E15" s="3"/>
      <c r="J15" s="312"/>
    </row>
    <row r="16" spans="1:34" x14ac:dyDescent="0.25">
      <c r="A16" s="1"/>
      <c r="B16" s="2"/>
      <c r="C16" s="3"/>
      <c r="D16" s="43">
        <f t="shared" si="0"/>
        <v>0</v>
      </c>
      <c r="E16" s="3"/>
      <c r="J16" s="312"/>
    </row>
    <row r="17" spans="1:5" x14ac:dyDescent="0.25">
      <c r="A17" s="1"/>
      <c r="B17" s="2"/>
      <c r="C17" s="3"/>
      <c r="D17" s="43">
        <f t="shared" si="0"/>
        <v>0</v>
      </c>
      <c r="E17" s="3"/>
    </row>
    <row r="18" spans="1:5" x14ac:dyDescent="0.25">
      <c r="A18" s="1"/>
      <c r="B18" s="2"/>
      <c r="C18" s="3"/>
      <c r="D18" s="43">
        <f t="shared" si="0"/>
        <v>0</v>
      </c>
      <c r="E18" s="3"/>
    </row>
    <row r="19" spans="1:5" ht="14.45" customHeight="1" x14ac:dyDescent="0.25">
      <c r="A19" s="1"/>
      <c r="B19" s="2"/>
      <c r="C19" s="3"/>
      <c r="D19" s="43">
        <f t="shared" si="0"/>
        <v>0</v>
      </c>
      <c r="E19" s="3"/>
    </row>
    <row r="20" spans="1:5" ht="14.45" customHeight="1" x14ac:dyDescent="0.25">
      <c r="A20" s="1"/>
      <c r="B20" s="2"/>
      <c r="C20" s="3"/>
      <c r="D20" s="43">
        <f t="shared" si="0"/>
        <v>0</v>
      </c>
      <c r="E20" s="3"/>
    </row>
    <row r="21" spans="1:5" ht="14.45" customHeight="1" x14ac:dyDescent="0.25">
      <c r="A21" s="1"/>
      <c r="B21" s="2"/>
      <c r="C21" s="3"/>
      <c r="D21" s="43">
        <f t="shared" si="0"/>
        <v>0</v>
      </c>
      <c r="E21" s="3"/>
    </row>
    <row r="22" spans="1:5" ht="14.45" customHeight="1" x14ac:dyDescent="0.25">
      <c r="A22" s="1"/>
      <c r="B22" s="2"/>
      <c r="C22" s="3"/>
      <c r="D22" s="43">
        <f t="shared" si="0"/>
        <v>0</v>
      </c>
      <c r="E22" s="3"/>
    </row>
    <row r="23" spans="1:5" x14ac:dyDescent="0.25">
      <c r="A23" s="1"/>
      <c r="B23" s="2"/>
      <c r="C23" s="3"/>
      <c r="D23" s="43">
        <f t="shared" si="0"/>
        <v>0</v>
      </c>
      <c r="E23" s="3"/>
    </row>
    <row r="24" spans="1:5" x14ac:dyDescent="0.25">
      <c r="A24" s="1"/>
      <c r="B24" s="2"/>
      <c r="C24" s="3"/>
      <c r="D24" s="43">
        <f t="shared" si="0"/>
        <v>0</v>
      </c>
      <c r="E24" s="3"/>
    </row>
    <row r="25" spans="1:5" x14ac:dyDescent="0.25">
      <c r="A25" s="1"/>
      <c r="B25" s="2"/>
      <c r="C25" s="3"/>
      <c r="D25" s="43">
        <f t="shared" si="0"/>
        <v>0</v>
      </c>
      <c r="E25" s="3"/>
    </row>
    <row r="26" spans="1:5" x14ac:dyDescent="0.25">
      <c r="A26" s="1"/>
      <c r="B26" s="2"/>
      <c r="C26" s="3"/>
      <c r="D26" s="43">
        <f t="shared" si="0"/>
        <v>0</v>
      </c>
      <c r="E26" s="3"/>
    </row>
    <row r="27" spans="1:5" x14ac:dyDescent="0.25">
      <c r="A27" s="1"/>
      <c r="B27" s="2"/>
      <c r="C27" s="3"/>
      <c r="D27" s="43">
        <f t="shared" si="0"/>
        <v>0</v>
      </c>
      <c r="E27" s="3"/>
    </row>
    <row r="28" spans="1:5" x14ac:dyDescent="0.25">
      <c r="A28" s="1"/>
      <c r="B28" s="2"/>
      <c r="C28" s="3"/>
      <c r="D28" s="43">
        <f t="shared" si="0"/>
        <v>0</v>
      </c>
      <c r="E28" s="3"/>
    </row>
    <row r="29" spans="1:5" x14ac:dyDescent="0.25">
      <c r="A29" s="1"/>
      <c r="B29" s="2"/>
      <c r="C29" s="3"/>
      <c r="D29" s="43">
        <f t="shared" si="0"/>
        <v>0</v>
      </c>
      <c r="E29" s="3"/>
    </row>
    <row r="30" spans="1:5" x14ac:dyDescent="0.25">
      <c r="A30" s="1"/>
      <c r="B30" s="2"/>
      <c r="C30" s="3"/>
      <c r="D30" s="43">
        <f t="shared" si="0"/>
        <v>0</v>
      </c>
      <c r="E30" s="3"/>
    </row>
    <row r="31" spans="1:5" x14ac:dyDescent="0.25">
      <c r="A31" s="1"/>
      <c r="B31" s="2"/>
      <c r="C31" s="3"/>
      <c r="D31" s="43">
        <f t="shared" si="0"/>
        <v>0</v>
      </c>
      <c r="E31" s="3"/>
    </row>
    <row r="32" spans="1:5" x14ac:dyDescent="0.25">
      <c r="A32" s="1"/>
      <c r="B32" s="2"/>
      <c r="C32" s="3"/>
      <c r="D32" s="43">
        <f t="shared" si="0"/>
        <v>0</v>
      </c>
      <c r="E32" s="3"/>
    </row>
    <row r="33" spans="1:5" x14ac:dyDescent="0.25">
      <c r="A33" s="1"/>
      <c r="B33" s="2"/>
      <c r="C33" s="3"/>
      <c r="D33" s="43">
        <f t="shared" si="0"/>
        <v>0</v>
      </c>
      <c r="E33" s="3"/>
    </row>
    <row r="34" spans="1:5" x14ac:dyDescent="0.25">
      <c r="A34" s="1"/>
      <c r="B34" s="2"/>
      <c r="C34" s="3"/>
      <c r="D34" s="43">
        <f t="shared" si="0"/>
        <v>0</v>
      </c>
      <c r="E34" s="3"/>
    </row>
    <row r="35" spans="1:5" x14ac:dyDescent="0.25">
      <c r="A35" s="1"/>
      <c r="B35" s="2"/>
      <c r="C35" s="3"/>
      <c r="D35" s="43">
        <f t="shared" si="0"/>
        <v>0</v>
      </c>
      <c r="E35" s="3"/>
    </row>
    <row r="36" spans="1:5" x14ac:dyDescent="0.25">
      <c r="A36" s="1"/>
      <c r="B36" s="2"/>
      <c r="C36" s="3"/>
      <c r="D36" s="43">
        <f t="shared" si="0"/>
        <v>0</v>
      </c>
      <c r="E36" s="3"/>
    </row>
    <row r="37" spans="1:5" x14ac:dyDescent="0.25">
      <c r="A37" s="1"/>
      <c r="B37" s="2"/>
      <c r="C37" s="3"/>
      <c r="D37" s="43">
        <f t="shared" si="0"/>
        <v>0</v>
      </c>
      <c r="E37" s="3"/>
    </row>
    <row r="38" spans="1:5" x14ac:dyDescent="0.25">
      <c r="A38" s="1"/>
      <c r="B38" s="2"/>
      <c r="C38" s="3"/>
      <c r="D38" s="43">
        <f t="shared" si="0"/>
        <v>0</v>
      </c>
      <c r="E38" s="3"/>
    </row>
    <row r="39" spans="1:5" x14ac:dyDescent="0.25">
      <c r="A39" s="1"/>
      <c r="B39" s="2"/>
      <c r="C39" s="3"/>
      <c r="D39" s="43">
        <f t="shared" si="0"/>
        <v>0</v>
      </c>
      <c r="E39" s="3"/>
    </row>
    <row r="40" spans="1:5" x14ac:dyDescent="0.25">
      <c r="A40" s="1"/>
      <c r="B40" s="2"/>
      <c r="C40" s="3"/>
      <c r="D40" s="43">
        <f t="shared" si="0"/>
        <v>0</v>
      </c>
      <c r="E40" s="3"/>
    </row>
    <row r="41" spans="1:5" x14ac:dyDescent="0.25">
      <c r="A41" s="1"/>
      <c r="B41" s="2"/>
      <c r="C41" s="3"/>
      <c r="D41" s="43">
        <f t="shared" si="0"/>
        <v>0</v>
      </c>
      <c r="E41" s="3"/>
    </row>
    <row r="42" spans="1:5" x14ac:dyDescent="0.25">
      <c r="A42" s="1"/>
      <c r="B42" s="2"/>
      <c r="C42" s="3"/>
      <c r="D42" s="43">
        <f t="shared" si="0"/>
        <v>0</v>
      </c>
      <c r="E42" s="3"/>
    </row>
    <row r="43" spans="1:5" x14ac:dyDescent="0.25">
      <c r="A43" s="1"/>
      <c r="B43" s="2"/>
      <c r="C43" s="3"/>
      <c r="D43" s="43">
        <f t="shared" si="0"/>
        <v>0</v>
      </c>
      <c r="E43" s="3"/>
    </row>
    <row r="44" spans="1:5" x14ac:dyDescent="0.25">
      <c r="A44" s="1"/>
      <c r="B44" s="2"/>
      <c r="C44" s="3"/>
      <c r="D44" s="43">
        <f t="shared" si="0"/>
        <v>0</v>
      </c>
      <c r="E44" s="3"/>
    </row>
    <row r="45" spans="1:5" x14ac:dyDescent="0.25">
      <c r="A45" s="1"/>
      <c r="B45" s="2"/>
      <c r="C45" s="3"/>
      <c r="D45" s="43">
        <f t="shared" si="0"/>
        <v>0</v>
      </c>
      <c r="E45" s="3"/>
    </row>
    <row r="46" spans="1:5" x14ac:dyDescent="0.25">
      <c r="A46" s="1"/>
      <c r="B46" s="2"/>
      <c r="C46" s="3"/>
      <c r="D46" s="43">
        <f t="shared" si="0"/>
        <v>0</v>
      </c>
      <c r="E46" s="3"/>
    </row>
    <row r="47" spans="1:5" x14ac:dyDescent="0.25">
      <c r="A47" s="1"/>
      <c r="B47" s="2"/>
      <c r="C47" s="3"/>
      <c r="D47" s="43">
        <f t="shared" si="0"/>
        <v>0</v>
      </c>
      <c r="E47" s="3"/>
    </row>
    <row r="48" spans="1:5" x14ac:dyDescent="0.25">
      <c r="A48" s="1"/>
      <c r="B48" s="2"/>
      <c r="C48" s="3"/>
      <c r="D48" s="43">
        <f t="shared" si="0"/>
        <v>0</v>
      </c>
      <c r="E48" s="3"/>
    </row>
    <row r="49" spans="1:14" x14ac:dyDescent="0.25">
      <c r="A49" s="1"/>
      <c r="B49" s="2"/>
      <c r="C49" s="3"/>
      <c r="D49" s="43">
        <f t="shared" si="0"/>
        <v>0</v>
      </c>
      <c r="E49" s="3"/>
    </row>
    <row r="50" spans="1:14" x14ac:dyDescent="0.25">
      <c r="A50" s="1"/>
      <c r="B50" s="2"/>
      <c r="C50" s="3"/>
      <c r="D50" s="43">
        <f t="shared" si="0"/>
        <v>0</v>
      </c>
      <c r="E50" s="3"/>
    </row>
    <row r="51" spans="1:14" x14ac:dyDescent="0.25">
      <c r="A51" s="1"/>
      <c r="B51" s="2"/>
      <c r="C51" s="3"/>
      <c r="D51" s="43">
        <f t="shared" si="0"/>
        <v>0</v>
      </c>
      <c r="E51" s="3"/>
    </row>
    <row r="52" spans="1:14" x14ac:dyDescent="0.25">
      <c r="A52" s="1"/>
      <c r="B52" s="2"/>
      <c r="C52" s="3"/>
      <c r="D52" s="43">
        <f t="shared" si="0"/>
        <v>0</v>
      </c>
      <c r="E52" s="3"/>
    </row>
    <row r="53" spans="1:14" x14ac:dyDescent="0.25">
      <c r="A53" s="1"/>
      <c r="B53" s="2"/>
      <c r="C53" s="3"/>
      <c r="D53" s="43">
        <f t="shared" si="0"/>
        <v>0</v>
      </c>
      <c r="E53" s="3"/>
    </row>
    <row r="54" spans="1:14" x14ac:dyDescent="0.25">
      <c r="A54" s="1"/>
      <c r="B54" s="2"/>
      <c r="C54" s="3"/>
      <c r="D54" s="43">
        <f t="shared" si="0"/>
        <v>0</v>
      </c>
      <c r="E54" s="3"/>
    </row>
    <row r="55" spans="1:14" x14ac:dyDescent="0.25">
      <c r="A55" s="1"/>
      <c r="B55" s="2"/>
      <c r="C55" s="3"/>
      <c r="D55" s="43">
        <f t="shared" si="0"/>
        <v>0</v>
      </c>
      <c r="E55" s="3"/>
    </row>
    <row r="56" spans="1:14" x14ac:dyDescent="0.25">
      <c r="A56" s="1"/>
      <c r="B56" s="2"/>
      <c r="C56" s="3"/>
      <c r="D56" s="43">
        <f t="shared" si="0"/>
        <v>0</v>
      </c>
      <c r="E56" s="3"/>
    </row>
    <row r="57" spans="1:14" x14ac:dyDescent="0.25">
      <c r="A57" s="1"/>
      <c r="B57" s="2"/>
      <c r="C57" s="3"/>
      <c r="D57" s="43">
        <f t="shared" si="0"/>
        <v>0</v>
      </c>
      <c r="E57" s="3"/>
    </row>
    <row r="58" spans="1:14" x14ac:dyDescent="0.25">
      <c r="A58" s="1"/>
      <c r="B58" s="2"/>
      <c r="C58" s="3"/>
      <c r="D58" s="43">
        <f t="shared" si="0"/>
        <v>0</v>
      </c>
      <c r="E58" s="3"/>
    </row>
    <row r="59" spans="1:14" x14ac:dyDescent="0.25">
      <c r="A59" s="1"/>
      <c r="B59" s="2"/>
      <c r="C59" s="3"/>
      <c r="D59" s="43">
        <f t="shared" si="0"/>
        <v>0</v>
      </c>
      <c r="E59" s="3"/>
    </row>
    <row r="60" spans="1:14" x14ac:dyDescent="0.25">
      <c r="A60" s="1"/>
      <c r="B60" s="2"/>
      <c r="C60" s="3"/>
      <c r="D60" s="43">
        <f t="shared" si="0"/>
        <v>0</v>
      </c>
      <c r="E60" s="3"/>
    </row>
    <row r="61" spans="1:14" ht="15.75" thickBot="1" x14ac:dyDescent="0.3">
      <c r="A61" s="1"/>
      <c r="B61" s="2"/>
      <c r="C61" s="3"/>
      <c r="D61" s="43">
        <f t="shared" si="0"/>
        <v>0</v>
      </c>
      <c r="E61" s="3"/>
    </row>
    <row r="62" spans="1:14" ht="15.75" thickBot="1" x14ac:dyDescent="0.3">
      <c r="A62" s="313"/>
      <c r="B62" s="313" t="s">
        <v>60</v>
      </c>
      <c r="C62" s="36">
        <f>SUM(C7:C61)</f>
        <v>0</v>
      </c>
      <c r="D62" s="37">
        <f>SUM(D7:D61)</f>
        <v>0</v>
      </c>
      <c r="E62" s="314"/>
    </row>
    <row r="63" spans="1:14" ht="15.75" thickBot="1" x14ac:dyDescent="0.3">
      <c r="C63" s="315"/>
      <c r="D63" s="315"/>
      <c r="E63" s="315"/>
    </row>
    <row r="64" spans="1:14" ht="41.45" customHeight="1" thickBot="1" x14ac:dyDescent="0.3">
      <c r="A64" s="316" t="s">
        <v>61</v>
      </c>
      <c r="B64" s="15"/>
      <c r="C64" s="317" t="s">
        <v>59</v>
      </c>
      <c r="D64" s="38" t="e">
        <f>D62/B64</f>
        <v>#DIV/0!</v>
      </c>
      <c r="M64" s="146"/>
      <c r="N64" s="146"/>
    </row>
    <row r="65" spans="1:41" x14ac:dyDescent="0.25">
      <c r="G65" s="318"/>
      <c r="H65" s="319"/>
      <c r="M65" s="320"/>
      <c r="N65" s="270"/>
    </row>
    <row r="66" spans="1:41" x14ac:dyDescent="0.25">
      <c r="G66" s="318"/>
      <c r="H66" s="319"/>
    </row>
    <row r="67" spans="1:41" ht="37.9" customHeight="1" x14ac:dyDescent="0.25">
      <c r="A67" s="335" t="s">
        <v>154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7"/>
      <c r="L67" s="321"/>
      <c r="M67" s="321"/>
      <c r="N67" s="321"/>
      <c r="O67" s="321"/>
      <c r="P67" s="321"/>
      <c r="Q67" s="321"/>
      <c r="R67" s="293"/>
      <c r="S67" s="293"/>
      <c r="T67" s="293"/>
      <c r="U67" s="293"/>
      <c r="V67" s="293"/>
      <c r="W67" s="293"/>
      <c r="X67" s="293"/>
      <c r="Y67" s="293"/>
      <c r="Z67" s="293"/>
      <c r="AA67" s="293"/>
      <c r="AB67" s="293"/>
      <c r="AC67" s="293"/>
      <c r="AD67" s="293"/>
      <c r="AE67" s="293"/>
      <c r="AF67" s="293"/>
      <c r="AG67" s="293"/>
      <c r="AH67" s="293"/>
      <c r="AI67" s="293"/>
      <c r="AJ67" s="293"/>
      <c r="AK67" s="293"/>
      <c r="AL67" s="293"/>
      <c r="AM67" s="293"/>
      <c r="AN67" s="293"/>
      <c r="AO67" s="293"/>
    </row>
    <row r="69" spans="1:41" ht="34.15" customHeight="1" x14ac:dyDescent="0.25">
      <c r="A69" s="609" t="s">
        <v>24</v>
      </c>
      <c r="B69" s="610"/>
      <c r="C69" s="610"/>
      <c r="D69" s="610"/>
      <c r="E69" s="610"/>
      <c r="F69" s="322"/>
      <c r="G69" s="609" t="s">
        <v>25</v>
      </c>
      <c r="H69" s="610"/>
      <c r="I69" s="610"/>
      <c r="J69" s="610"/>
      <c r="K69" s="610"/>
      <c r="L69" s="323"/>
      <c r="T69" s="324"/>
      <c r="AB69" s="324"/>
    </row>
    <row r="70" spans="1:41" ht="149.44999999999999" customHeight="1" x14ac:dyDescent="0.25">
      <c r="A70" s="325" t="s">
        <v>46</v>
      </c>
      <c r="B70" s="611"/>
      <c r="C70" s="612"/>
      <c r="D70" s="612"/>
      <c r="E70" s="612"/>
      <c r="F70" s="322"/>
      <c r="G70" s="325" t="s">
        <v>46</v>
      </c>
      <c r="H70" s="606"/>
      <c r="I70" s="607"/>
      <c r="J70" s="607"/>
      <c r="K70" s="608"/>
      <c r="L70" s="266"/>
      <c r="T70" s="324"/>
      <c r="AB70" s="324"/>
    </row>
    <row r="71" spans="1:41" ht="14.45" customHeight="1" x14ac:dyDescent="0.25">
      <c r="A71" s="326"/>
      <c r="B71" s="327"/>
      <c r="C71" s="327"/>
      <c r="D71" s="327"/>
      <c r="E71" s="327"/>
      <c r="F71" s="328"/>
      <c r="G71" s="327"/>
      <c r="H71" s="327"/>
      <c r="I71" s="327"/>
      <c r="J71" s="326"/>
      <c r="K71" s="327"/>
      <c r="L71" s="328"/>
      <c r="M71" s="328"/>
      <c r="N71" s="328"/>
      <c r="O71" s="328"/>
      <c r="P71" s="328"/>
      <c r="Q71" s="328"/>
      <c r="R71" s="266"/>
      <c r="Z71" s="323"/>
      <c r="AH71" s="323"/>
    </row>
    <row r="72" spans="1:41" ht="39.6" customHeight="1" x14ac:dyDescent="0.25">
      <c r="A72" s="325" t="s">
        <v>52</v>
      </c>
      <c r="B72" s="325" t="s">
        <v>53</v>
      </c>
      <c r="C72" s="325" t="s">
        <v>54</v>
      </c>
      <c r="D72" s="52" t="s">
        <v>55</v>
      </c>
      <c r="E72" s="52" t="s">
        <v>56</v>
      </c>
      <c r="G72" s="325" t="s">
        <v>52</v>
      </c>
      <c r="H72" s="325" t="s">
        <v>53</v>
      </c>
      <c r="I72" s="325" t="s">
        <v>54</v>
      </c>
      <c r="J72" s="52" t="s">
        <v>55</v>
      </c>
      <c r="K72" s="52" t="s">
        <v>56</v>
      </c>
      <c r="L72" s="315"/>
      <c r="M72" s="315"/>
      <c r="N72" s="315"/>
    </row>
    <row r="73" spans="1:41" x14ac:dyDescent="0.25">
      <c r="A73" s="140"/>
      <c r="B73" s="141"/>
      <c r="C73" s="142"/>
      <c r="D73" s="42">
        <f>C73*100</f>
        <v>0</v>
      </c>
      <c r="E73" s="143"/>
      <c r="G73" s="140"/>
      <c r="H73" s="141"/>
      <c r="I73" s="142"/>
      <c r="J73" s="42">
        <f>I73*100</f>
        <v>0</v>
      </c>
      <c r="K73" s="143"/>
    </row>
    <row r="74" spans="1:41" x14ac:dyDescent="0.25">
      <c r="A74" s="140"/>
      <c r="B74" s="141"/>
      <c r="C74" s="142"/>
      <c r="D74" s="42">
        <f t="shared" ref="D74:D127" si="2">C74*100</f>
        <v>0</v>
      </c>
      <c r="E74" s="143"/>
      <c r="G74" s="140"/>
      <c r="H74" s="141"/>
      <c r="I74" s="142"/>
      <c r="J74" s="42">
        <f t="shared" ref="J74:J127" si="3">I74*100</f>
        <v>0</v>
      </c>
      <c r="K74" s="143"/>
    </row>
    <row r="75" spans="1:41" x14ac:dyDescent="0.25">
      <c r="A75" s="140"/>
      <c r="B75" s="141"/>
      <c r="C75" s="142"/>
      <c r="D75" s="42">
        <f t="shared" si="2"/>
        <v>0</v>
      </c>
      <c r="E75" s="142"/>
      <c r="G75" s="140"/>
      <c r="H75" s="141"/>
      <c r="I75" s="142"/>
      <c r="J75" s="42">
        <f t="shared" si="3"/>
        <v>0</v>
      </c>
      <c r="K75" s="142"/>
    </row>
    <row r="76" spans="1:41" x14ac:dyDescent="0.25">
      <c r="A76" s="140"/>
      <c r="B76" s="141"/>
      <c r="C76" s="142"/>
      <c r="D76" s="42">
        <f t="shared" si="2"/>
        <v>0</v>
      </c>
      <c r="E76" s="142"/>
      <c r="G76" s="140"/>
      <c r="H76" s="141"/>
      <c r="I76" s="142"/>
      <c r="J76" s="42">
        <f t="shared" si="3"/>
        <v>0</v>
      </c>
      <c r="K76" s="142"/>
    </row>
    <row r="77" spans="1:41" x14ac:dyDescent="0.25">
      <c r="A77" s="140"/>
      <c r="B77" s="141"/>
      <c r="C77" s="142"/>
      <c r="D77" s="42">
        <f t="shared" si="2"/>
        <v>0</v>
      </c>
      <c r="E77" s="142"/>
      <c r="G77" s="140"/>
      <c r="H77" s="141"/>
      <c r="I77" s="142"/>
      <c r="J77" s="42">
        <f t="shared" si="3"/>
        <v>0</v>
      </c>
      <c r="K77" s="142"/>
    </row>
    <row r="78" spans="1:41" x14ac:dyDescent="0.25">
      <c r="A78" s="140"/>
      <c r="B78" s="141"/>
      <c r="C78" s="142"/>
      <c r="D78" s="42">
        <f t="shared" si="2"/>
        <v>0</v>
      </c>
      <c r="E78" s="142"/>
      <c r="G78" s="140"/>
      <c r="H78" s="141"/>
      <c r="I78" s="142"/>
      <c r="J78" s="42">
        <f t="shared" si="3"/>
        <v>0</v>
      </c>
      <c r="K78" s="142"/>
    </row>
    <row r="79" spans="1:41" x14ac:dyDescent="0.25">
      <c r="A79" s="140"/>
      <c r="B79" s="141"/>
      <c r="C79" s="142"/>
      <c r="D79" s="42">
        <f t="shared" si="2"/>
        <v>0</v>
      </c>
      <c r="E79" s="142"/>
      <c r="G79" s="140"/>
      <c r="H79" s="141"/>
      <c r="I79" s="142"/>
      <c r="J79" s="42">
        <f t="shared" si="3"/>
        <v>0</v>
      </c>
      <c r="K79" s="142"/>
    </row>
    <row r="80" spans="1:41" x14ac:dyDescent="0.25">
      <c r="A80" s="140"/>
      <c r="B80" s="141"/>
      <c r="C80" s="142"/>
      <c r="D80" s="42">
        <f t="shared" si="2"/>
        <v>0</v>
      </c>
      <c r="E80" s="142"/>
      <c r="G80" s="140"/>
      <c r="H80" s="141"/>
      <c r="I80" s="142"/>
      <c r="J80" s="42">
        <f t="shared" si="3"/>
        <v>0</v>
      </c>
      <c r="K80" s="142"/>
    </row>
    <row r="81" spans="1:11" x14ac:dyDescent="0.25">
      <c r="A81" s="140"/>
      <c r="B81" s="141"/>
      <c r="C81" s="142"/>
      <c r="D81" s="42">
        <f t="shared" si="2"/>
        <v>0</v>
      </c>
      <c r="E81" s="142"/>
      <c r="G81" s="140"/>
      <c r="H81" s="141"/>
      <c r="I81" s="142"/>
      <c r="J81" s="42">
        <f t="shared" si="3"/>
        <v>0</v>
      </c>
      <c r="K81" s="142"/>
    </row>
    <row r="82" spans="1:11" x14ac:dyDescent="0.25">
      <c r="A82" s="140"/>
      <c r="B82" s="141"/>
      <c r="C82" s="142"/>
      <c r="D82" s="42">
        <f t="shared" si="2"/>
        <v>0</v>
      </c>
      <c r="E82" s="142"/>
      <c r="G82" s="140"/>
      <c r="H82" s="141"/>
      <c r="I82" s="142"/>
      <c r="J82" s="42">
        <f t="shared" si="3"/>
        <v>0</v>
      </c>
      <c r="K82" s="142"/>
    </row>
    <row r="83" spans="1:11" x14ac:dyDescent="0.25">
      <c r="A83" s="140"/>
      <c r="B83" s="141"/>
      <c r="C83" s="142"/>
      <c r="D83" s="42">
        <f t="shared" si="2"/>
        <v>0</v>
      </c>
      <c r="E83" s="142"/>
      <c r="G83" s="140"/>
      <c r="H83" s="141"/>
      <c r="I83" s="142"/>
      <c r="J83" s="42">
        <f t="shared" si="3"/>
        <v>0</v>
      </c>
      <c r="K83" s="142"/>
    </row>
    <row r="84" spans="1:11" x14ac:dyDescent="0.25">
      <c r="A84" s="140"/>
      <c r="B84" s="141"/>
      <c r="C84" s="142"/>
      <c r="D84" s="42">
        <f t="shared" si="2"/>
        <v>0</v>
      </c>
      <c r="E84" s="142"/>
      <c r="G84" s="140"/>
      <c r="H84" s="141"/>
      <c r="I84" s="142"/>
      <c r="J84" s="42">
        <f t="shared" si="3"/>
        <v>0</v>
      </c>
      <c r="K84" s="142"/>
    </row>
    <row r="85" spans="1:11" x14ac:dyDescent="0.25">
      <c r="A85" s="140"/>
      <c r="B85" s="141"/>
      <c r="C85" s="142"/>
      <c r="D85" s="42">
        <f t="shared" si="2"/>
        <v>0</v>
      </c>
      <c r="E85" s="142"/>
      <c r="G85" s="140"/>
      <c r="H85" s="141"/>
      <c r="I85" s="142"/>
      <c r="J85" s="42">
        <f t="shared" si="3"/>
        <v>0</v>
      </c>
      <c r="K85" s="142"/>
    </row>
    <row r="86" spans="1:11" x14ac:dyDescent="0.25">
      <c r="A86" s="140"/>
      <c r="B86" s="141"/>
      <c r="C86" s="142"/>
      <c r="D86" s="42">
        <f t="shared" si="2"/>
        <v>0</v>
      </c>
      <c r="E86" s="142"/>
      <c r="G86" s="140"/>
      <c r="H86" s="141"/>
      <c r="I86" s="142"/>
      <c r="J86" s="42">
        <f t="shared" si="3"/>
        <v>0</v>
      </c>
      <c r="K86" s="142"/>
    </row>
    <row r="87" spans="1:11" x14ac:dyDescent="0.25">
      <c r="A87" s="140"/>
      <c r="B87" s="141"/>
      <c r="C87" s="142"/>
      <c r="D87" s="42">
        <f t="shared" si="2"/>
        <v>0</v>
      </c>
      <c r="E87" s="142"/>
      <c r="G87" s="140"/>
      <c r="H87" s="141"/>
      <c r="I87" s="142"/>
      <c r="J87" s="42">
        <f t="shared" si="3"/>
        <v>0</v>
      </c>
      <c r="K87" s="142"/>
    </row>
    <row r="88" spans="1:11" x14ac:dyDescent="0.25">
      <c r="A88" s="140"/>
      <c r="B88" s="141"/>
      <c r="C88" s="142"/>
      <c r="D88" s="42">
        <f t="shared" si="2"/>
        <v>0</v>
      </c>
      <c r="E88" s="142"/>
      <c r="G88" s="140"/>
      <c r="H88" s="141"/>
      <c r="I88" s="142"/>
      <c r="J88" s="42">
        <f t="shared" si="3"/>
        <v>0</v>
      </c>
      <c r="K88" s="142"/>
    </row>
    <row r="89" spans="1:11" x14ac:dyDescent="0.25">
      <c r="A89" s="140"/>
      <c r="B89" s="141"/>
      <c r="C89" s="142"/>
      <c r="D89" s="42">
        <f t="shared" si="2"/>
        <v>0</v>
      </c>
      <c r="E89" s="142"/>
      <c r="G89" s="140"/>
      <c r="H89" s="141"/>
      <c r="I89" s="142"/>
      <c r="J89" s="42">
        <f t="shared" si="3"/>
        <v>0</v>
      </c>
      <c r="K89" s="142"/>
    </row>
    <row r="90" spans="1:11" x14ac:dyDescent="0.25">
      <c r="A90" s="140"/>
      <c r="B90" s="141"/>
      <c r="C90" s="142"/>
      <c r="D90" s="42">
        <f t="shared" si="2"/>
        <v>0</v>
      </c>
      <c r="E90" s="142"/>
      <c r="G90" s="140"/>
      <c r="H90" s="141"/>
      <c r="I90" s="142"/>
      <c r="J90" s="42">
        <f t="shared" si="3"/>
        <v>0</v>
      </c>
      <c r="K90" s="142"/>
    </row>
    <row r="91" spans="1:11" x14ac:dyDescent="0.25">
      <c r="A91" s="140"/>
      <c r="B91" s="141"/>
      <c r="C91" s="142"/>
      <c r="D91" s="42">
        <f t="shared" si="2"/>
        <v>0</v>
      </c>
      <c r="E91" s="142"/>
      <c r="G91" s="140"/>
      <c r="H91" s="141"/>
      <c r="I91" s="142"/>
      <c r="J91" s="42">
        <f t="shared" si="3"/>
        <v>0</v>
      </c>
      <c r="K91" s="142"/>
    </row>
    <row r="92" spans="1:11" x14ac:dyDescent="0.25">
      <c r="A92" s="140"/>
      <c r="B92" s="141"/>
      <c r="C92" s="142"/>
      <c r="D92" s="42">
        <f t="shared" si="2"/>
        <v>0</v>
      </c>
      <c r="E92" s="142"/>
      <c r="G92" s="140"/>
      <c r="H92" s="141"/>
      <c r="I92" s="142"/>
      <c r="J92" s="42">
        <f t="shared" si="3"/>
        <v>0</v>
      </c>
      <c r="K92" s="142"/>
    </row>
    <row r="93" spans="1:11" x14ac:dyDescent="0.25">
      <c r="A93" s="140"/>
      <c r="B93" s="141"/>
      <c r="C93" s="142"/>
      <c r="D93" s="42">
        <f t="shared" si="2"/>
        <v>0</v>
      </c>
      <c r="E93" s="142"/>
      <c r="G93" s="140"/>
      <c r="H93" s="141"/>
      <c r="I93" s="142"/>
      <c r="J93" s="42">
        <f t="shared" si="3"/>
        <v>0</v>
      </c>
      <c r="K93" s="142"/>
    </row>
    <row r="94" spans="1:11" x14ac:dyDescent="0.25">
      <c r="A94" s="140"/>
      <c r="B94" s="141"/>
      <c r="C94" s="142"/>
      <c r="D94" s="42">
        <f t="shared" si="2"/>
        <v>0</v>
      </c>
      <c r="E94" s="142"/>
      <c r="G94" s="140"/>
      <c r="H94" s="141"/>
      <c r="I94" s="142"/>
      <c r="J94" s="42">
        <f t="shared" si="3"/>
        <v>0</v>
      </c>
      <c r="K94" s="142"/>
    </row>
    <row r="95" spans="1:11" x14ac:dyDescent="0.25">
      <c r="A95" s="140"/>
      <c r="B95" s="141"/>
      <c r="C95" s="142"/>
      <c r="D95" s="42">
        <f t="shared" si="2"/>
        <v>0</v>
      </c>
      <c r="E95" s="142"/>
      <c r="G95" s="140"/>
      <c r="H95" s="141"/>
      <c r="I95" s="142"/>
      <c r="J95" s="42">
        <f t="shared" si="3"/>
        <v>0</v>
      </c>
      <c r="K95" s="142"/>
    </row>
    <row r="96" spans="1:11" x14ac:dyDescent="0.25">
      <c r="A96" s="140"/>
      <c r="B96" s="141"/>
      <c r="C96" s="142"/>
      <c r="D96" s="42">
        <f t="shared" si="2"/>
        <v>0</v>
      </c>
      <c r="E96" s="142"/>
      <c r="G96" s="140"/>
      <c r="H96" s="141"/>
      <c r="I96" s="142"/>
      <c r="J96" s="42">
        <f t="shared" si="3"/>
        <v>0</v>
      </c>
      <c r="K96" s="142"/>
    </row>
    <row r="97" spans="1:11" x14ac:dyDescent="0.25">
      <c r="A97" s="140"/>
      <c r="B97" s="141"/>
      <c r="C97" s="142"/>
      <c r="D97" s="42">
        <f t="shared" si="2"/>
        <v>0</v>
      </c>
      <c r="E97" s="142"/>
      <c r="G97" s="140"/>
      <c r="H97" s="141"/>
      <c r="I97" s="142"/>
      <c r="J97" s="42">
        <f t="shared" si="3"/>
        <v>0</v>
      </c>
      <c r="K97" s="142"/>
    </row>
    <row r="98" spans="1:11" x14ac:dyDescent="0.25">
      <c r="A98" s="140"/>
      <c r="B98" s="141"/>
      <c r="C98" s="142"/>
      <c r="D98" s="42">
        <f t="shared" si="2"/>
        <v>0</v>
      </c>
      <c r="E98" s="142"/>
      <c r="G98" s="140"/>
      <c r="H98" s="141"/>
      <c r="I98" s="142"/>
      <c r="J98" s="42">
        <f t="shared" si="3"/>
        <v>0</v>
      </c>
      <c r="K98" s="142"/>
    </row>
    <row r="99" spans="1:11" x14ac:dyDescent="0.25">
      <c r="A99" s="140"/>
      <c r="B99" s="141"/>
      <c r="C99" s="142"/>
      <c r="D99" s="42">
        <f t="shared" si="2"/>
        <v>0</v>
      </c>
      <c r="E99" s="142"/>
      <c r="G99" s="140"/>
      <c r="H99" s="141"/>
      <c r="I99" s="142"/>
      <c r="J99" s="42">
        <f t="shared" si="3"/>
        <v>0</v>
      </c>
      <c r="K99" s="142"/>
    </row>
    <row r="100" spans="1:11" x14ac:dyDescent="0.25">
      <c r="A100" s="140"/>
      <c r="B100" s="141"/>
      <c r="C100" s="142"/>
      <c r="D100" s="42">
        <f t="shared" si="2"/>
        <v>0</v>
      </c>
      <c r="E100" s="142"/>
      <c r="G100" s="140"/>
      <c r="H100" s="141"/>
      <c r="I100" s="142"/>
      <c r="J100" s="42">
        <f t="shared" si="3"/>
        <v>0</v>
      </c>
      <c r="K100" s="142"/>
    </row>
    <row r="101" spans="1:11" x14ac:dyDescent="0.25">
      <c r="A101" s="140"/>
      <c r="B101" s="141"/>
      <c r="C101" s="142"/>
      <c r="D101" s="42">
        <f t="shared" si="2"/>
        <v>0</v>
      </c>
      <c r="E101" s="142"/>
      <c r="G101" s="140"/>
      <c r="H101" s="141"/>
      <c r="I101" s="142"/>
      <c r="J101" s="42">
        <f t="shared" si="3"/>
        <v>0</v>
      </c>
      <c r="K101" s="142"/>
    </row>
    <row r="102" spans="1:11" x14ac:dyDescent="0.25">
      <c r="A102" s="140"/>
      <c r="B102" s="141"/>
      <c r="C102" s="142"/>
      <c r="D102" s="42">
        <f t="shared" si="2"/>
        <v>0</v>
      </c>
      <c r="E102" s="142"/>
      <c r="G102" s="140"/>
      <c r="H102" s="141"/>
      <c r="I102" s="142"/>
      <c r="J102" s="42">
        <f t="shared" si="3"/>
        <v>0</v>
      </c>
      <c r="K102" s="142"/>
    </row>
    <row r="103" spans="1:11" x14ac:dyDescent="0.25">
      <c r="A103" s="140"/>
      <c r="B103" s="141"/>
      <c r="C103" s="142"/>
      <c r="D103" s="42">
        <f t="shared" si="2"/>
        <v>0</v>
      </c>
      <c r="E103" s="142"/>
      <c r="G103" s="140"/>
      <c r="H103" s="141"/>
      <c r="I103" s="142"/>
      <c r="J103" s="42">
        <f t="shared" si="3"/>
        <v>0</v>
      </c>
      <c r="K103" s="142"/>
    </row>
    <row r="104" spans="1:11" x14ac:dyDescent="0.25">
      <c r="A104" s="140"/>
      <c r="B104" s="141"/>
      <c r="C104" s="142"/>
      <c r="D104" s="42">
        <f t="shared" si="2"/>
        <v>0</v>
      </c>
      <c r="E104" s="142"/>
      <c r="G104" s="140"/>
      <c r="H104" s="141"/>
      <c r="I104" s="142"/>
      <c r="J104" s="42">
        <f t="shared" si="3"/>
        <v>0</v>
      </c>
      <c r="K104" s="142"/>
    </row>
    <row r="105" spans="1:11" x14ac:dyDescent="0.25">
      <c r="A105" s="140"/>
      <c r="B105" s="141"/>
      <c r="C105" s="142"/>
      <c r="D105" s="42">
        <f t="shared" si="2"/>
        <v>0</v>
      </c>
      <c r="E105" s="142"/>
      <c r="G105" s="140"/>
      <c r="H105" s="141"/>
      <c r="I105" s="142"/>
      <c r="J105" s="42">
        <f t="shared" si="3"/>
        <v>0</v>
      </c>
      <c r="K105" s="142"/>
    </row>
    <row r="106" spans="1:11" x14ac:dyDescent="0.25">
      <c r="A106" s="140"/>
      <c r="B106" s="141"/>
      <c r="C106" s="142"/>
      <c r="D106" s="42">
        <f t="shared" si="2"/>
        <v>0</v>
      </c>
      <c r="E106" s="142"/>
      <c r="G106" s="140"/>
      <c r="H106" s="141"/>
      <c r="I106" s="142"/>
      <c r="J106" s="42">
        <f t="shared" si="3"/>
        <v>0</v>
      </c>
      <c r="K106" s="142"/>
    </row>
    <row r="107" spans="1:11" x14ac:dyDescent="0.25">
      <c r="A107" s="140"/>
      <c r="B107" s="141"/>
      <c r="C107" s="142"/>
      <c r="D107" s="42">
        <f t="shared" si="2"/>
        <v>0</v>
      </c>
      <c r="E107" s="142"/>
      <c r="G107" s="140"/>
      <c r="H107" s="141"/>
      <c r="I107" s="142"/>
      <c r="J107" s="42">
        <f t="shared" si="3"/>
        <v>0</v>
      </c>
      <c r="K107" s="142"/>
    </row>
    <row r="108" spans="1:11" x14ac:dyDescent="0.25">
      <c r="A108" s="140"/>
      <c r="B108" s="141"/>
      <c r="C108" s="142"/>
      <c r="D108" s="42">
        <f t="shared" si="2"/>
        <v>0</v>
      </c>
      <c r="E108" s="142"/>
      <c r="G108" s="140"/>
      <c r="H108" s="141"/>
      <c r="I108" s="142"/>
      <c r="J108" s="42">
        <f t="shared" si="3"/>
        <v>0</v>
      </c>
      <c r="K108" s="142"/>
    </row>
    <row r="109" spans="1:11" x14ac:dyDescent="0.25">
      <c r="A109" s="140"/>
      <c r="B109" s="141"/>
      <c r="C109" s="142"/>
      <c r="D109" s="42">
        <f t="shared" si="2"/>
        <v>0</v>
      </c>
      <c r="E109" s="142"/>
      <c r="G109" s="140"/>
      <c r="H109" s="141"/>
      <c r="I109" s="142"/>
      <c r="J109" s="42">
        <f t="shared" si="3"/>
        <v>0</v>
      </c>
      <c r="K109" s="142"/>
    </row>
    <row r="110" spans="1:11" x14ac:dyDescent="0.25">
      <c r="A110" s="140"/>
      <c r="B110" s="141"/>
      <c r="C110" s="142"/>
      <c r="D110" s="42">
        <f t="shared" si="2"/>
        <v>0</v>
      </c>
      <c r="E110" s="142"/>
      <c r="G110" s="140"/>
      <c r="H110" s="141"/>
      <c r="I110" s="142"/>
      <c r="J110" s="42">
        <f t="shared" si="3"/>
        <v>0</v>
      </c>
      <c r="K110" s="142"/>
    </row>
    <row r="111" spans="1:11" x14ac:dyDescent="0.25">
      <c r="A111" s="140"/>
      <c r="B111" s="141"/>
      <c r="C111" s="142"/>
      <c r="D111" s="42">
        <f t="shared" si="2"/>
        <v>0</v>
      </c>
      <c r="E111" s="142"/>
      <c r="G111" s="140"/>
      <c r="H111" s="141"/>
      <c r="I111" s="142"/>
      <c r="J111" s="42">
        <f t="shared" si="3"/>
        <v>0</v>
      </c>
      <c r="K111" s="142"/>
    </row>
    <row r="112" spans="1:11" x14ac:dyDescent="0.25">
      <c r="A112" s="140"/>
      <c r="B112" s="141"/>
      <c r="C112" s="142"/>
      <c r="D112" s="42">
        <f t="shared" si="2"/>
        <v>0</v>
      </c>
      <c r="E112" s="142"/>
      <c r="G112" s="140"/>
      <c r="H112" s="141"/>
      <c r="I112" s="142"/>
      <c r="J112" s="42">
        <f t="shared" si="3"/>
        <v>0</v>
      </c>
      <c r="K112" s="142"/>
    </row>
    <row r="113" spans="1:11" x14ac:dyDescent="0.25">
      <c r="A113" s="140"/>
      <c r="B113" s="141"/>
      <c r="C113" s="142"/>
      <c r="D113" s="42">
        <f t="shared" si="2"/>
        <v>0</v>
      </c>
      <c r="E113" s="142"/>
      <c r="G113" s="140"/>
      <c r="H113" s="141"/>
      <c r="I113" s="142"/>
      <c r="J113" s="42">
        <f t="shared" si="3"/>
        <v>0</v>
      </c>
      <c r="K113" s="142"/>
    </row>
    <row r="114" spans="1:11" x14ac:dyDescent="0.25">
      <c r="A114" s="140"/>
      <c r="B114" s="141"/>
      <c r="C114" s="142"/>
      <c r="D114" s="42">
        <f t="shared" si="2"/>
        <v>0</v>
      </c>
      <c r="E114" s="142"/>
      <c r="G114" s="140"/>
      <c r="H114" s="141"/>
      <c r="I114" s="142"/>
      <c r="J114" s="42">
        <f t="shared" si="3"/>
        <v>0</v>
      </c>
      <c r="K114" s="142"/>
    </row>
    <row r="115" spans="1:11" x14ac:dyDescent="0.25">
      <c r="A115" s="140"/>
      <c r="B115" s="141"/>
      <c r="C115" s="142"/>
      <c r="D115" s="42">
        <f t="shared" si="2"/>
        <v>0</v>
      </c>
      <c r="E115" s="142"/>
      <c r="G115" s="140"/>
      <c r="H115" s="141"/>
      <c r="I115" s="142"/>
      <c r="J115" s="42">
        <f t="shared" si="3"/>
        <v>0</v>
      </c>
      <c r="K115" s="142"/>
    </row>
    <row r="116" spans="1:11" x14ac:dyDescent="0.25">
      <c r="A116" s="140"/>
      <c r="B116" s="141"/>
      <c r="C116" s="142"/>
      <c r="D116" s="42">
        <f t="shared" si="2"/>
        <v>0</v>
      </c>
      <c r="E116" s="142"/>
      <c r="G116" s="140"/>
      <c r="H116" s="141"/>
      <c r="I116" s="142"/>
      <c r="J116" s="42">
        <f t="shared" si="3"/>
        <v>0</v>
      </c>
      <c r="K116" s="142"/>
    </row>
    <row r="117" spans="1:11" x14ac:dyDescent="0.25">
      <c r="A117" s="140"/>
      <c r="B117" s="141"/>
      <c r="C117" s="142"/>
      <c r="D117" s="42">
        <f t="shared" si="2"/>
        <v>0</v>
      </c>
      <c r="E117" s="142"/>
      <c r="G117" s="140"/>
      <c r="H117" s="141"/>
      <c r="I117" s="142"/>
      <c r="J117" s="42">
        <f t="shared" si="3"/>
        <v>0</v>
      </c>
      <c r="K117" s="142"/>
    </row>
    <row r="118" spans="1:11" x14ac:dyDescent="0.25">
      <c r="A118" s="140"/>
      <c r="B118" s="141"/>
      <c r="C118" s="142"/>
      <c r="D118" s="42">
        <f t="shared" si="2"/>
        <v>0</v>
      </c>
      <c r="E118" s="142"/>
      <c r="G118" s="140"/>
      <c r="H118" s="141"/>
      <c r="I118" s="142"/>
      <c r="J118" s="42">
        <f t="shared" si="3"/>
        <v>0</v>
      </c>
      <c r="K118" s="142"/>
    </row>
    <row r="119" spans="1:11" x14ac:dyDescent="0.25">
      <c r="A119" s="140"/>
      <c r="B119" s="141"/>
      <c r="C119" s="142"/>
      <c r="D119" s="42">
        <f t="shared" si="2"/>
        <v>0</v>
      </c>
      <c r="E119" s="142"/>
      <c r="G119" s="140"/>
      <c r="H119" s="141"/>
      <c r="I119" s="142"/>
      <c r="J119" s="42">
        <f t="shared" si="3"/>
        <v>0</v>
      </c>
      <c r="K119" s="142"/>
    </row>
    <row r="120" spans="1:11" x14ac:dyDescent="0.25">
      <c r="A120" s="140"/>
      <c r="B120" s="141"/>
      <c r="C120" s="142"/>
      <c r="D120" s="42">
        <f t="shared" si="2"/>
        <v>0</v>
      </c>
      <c r="E120" s="142"/>
      <c r="G120" s="140"/>
      <c r="H120" s="141"/>
      <c r="I120" s="142"/>
      <c r="J120" s="42">
        <f t="shared" si="3"/>
        <v>0</v>
      </c>
      <c r="K120" s="142"/>
    </row>
    <row r="121" spans="1:11" x14ac:dyDescent="0.25">
      <c r="A121" s="140"/>
      <c r="B121" s="141"/>
      <c r="C121" s="142"/>
      <c r="D121" s="42">
        <f t="shared" si="2"/>
        <v>0</v>
      </c>
      <c r="E121" s="142"/>
      <c r="G121" s="140"/>
      <c r="H121" s="141"/>
      <c r="I121" s="142"/>
      <c r="J121" s="42">
        <f t="shared" si="3"/>
        <v>0</v>
      </c>
      <c r="K121" s="142"/>
    </row>
    <row r="122" spans="1:11" x14ac:dyDescent="0.25">
      <c r="A122" s="140"/>
      <c r="B122" s="141"/>
      <c r="C122" s="142"/>
      <c r="D122" s="42">
        <f t="shared" si="2"/>
        <v>0</v>
      </c>
      <c r="E122" s="142"/>
      <c r="G122" s="140"/>
      <c r="H122" s="141"/>
      <c r="I122" s="142"/>
      <c r="J122" s="42">
        <f t="shared" si="3"/>
        <v>0</v>
      </c>
      <c r="K122" s="142"/>
    </row>
    <row r="123" spans="1:11" x14ac:dyDescent="0.25">
      <c r="A123" s="140"/>
      <c r="B123" s="141"/>
      <c r="C123" s="142"/>
      <c r="D123" s="42">
        <f t="shared" si="2"/>
        <v>0</v>
      </c>
      <c r="E123" s="142"/>
      <c r="G123" s="140"/>
      <c r="H123" s="141"/>
      <c r="I123" s="142"/>
      <c r="J123" s="42">
        <f t="shared" si="3"/>
        <v>0</v>
      </c>
      <c r="K123" s="142"/>
    </row>
    <row r="124" spans="1:11" x14ac:dyDescent="0.25">
      <c r="A124" s="140"/>
      <c r="B124" s="141"/>
      <c r="C124" s="142"/>
      <c r="D124" s="42">
        <f t="shared" si="2"/>
        <v>0</v>
      </c>
      <c r="E124" s="142"/>
      <c r="G124" s="140"/>
      <c r="H124" s="141"/>
      <c r="I124" s="142"/>
      <c r="J124" s="42">
        <f t="shared" si="3"/>
        <v>0</v>
      </c>
      <c r="K124" s="142"/>
    </row>
    <row r="125" spans="1:11" x14ac:dyDescent="0.25">
      <c r="A125" s="140"/>
      <c r="B125" s="141"/>
      <c r="C125" s="142"/>
      <c r="D125" s="42">
        <f t="shared" si="2"/>
        <v>0</v>
      </c>
      <c r="E125" s="142"/>
      <c r="G125" s="140"/>
      <c r="H125" s="141"/>
      <c r="I125" s="142"/>
      <c r="J125" s="42">
        <f t="shared" si="3"/>
        <v>0</v>
      </c>
      <c r="K125" s="142"/>
    </row>
    <row r="126" spans="1:11" x14ac:dyDescent="0.25">
      <c r="A126" s="140"/>
      <c r="B126" s="141"/>
      <c r="C126" s="142"/>
      <c r="D126" s="42">
        <f t="shared" si="2"/>
        <v>0</v>
      </c>
      <c r="E126" s="142"/>
      <c r="G126" s="140"/>
      <c r="H126" s="141"/>
      <c r="I126" s="142"/>
      <c r="J126" s="42">
        <f t="shared" si="3"/>
        <v>0</v>
      </c>
      <c r="K126" s="142"/>
    </row>
    <row r="127" spans="1:11" ht="15.75" thickBot="1" x14ac:dyDescent="0.3">
      <c r="A127" s="140"/>
      <c r="B127" s="141"/>
      <c r="C127" s="142"/>
      <c r="D127" s="42">
        <f t="shared" si="2"/>
        <v>0</v>
      </c>
      <c r="E127" s="142"/>
      <c r="G127" s="140"/>
      <c r="H127" s="141"/>
      <c r="I127" s="142"/>
      <c r="J127" s="42">
        <f t="shared" si="3"/>
        <v>0</v>
      </c>
      <c r="K127" s="142"/>
    </row>
    <row r="128" spans="1:11" ht="15.75" thickBot="1" x14ac:dyDescent="0.3">
      <c r="A128" s="329"/>
      <c r="B128" s="329" t="s">
        <v>60</v>
      </c>
      <c r="C128" s="40">
        <f>SUM(C73:C127)</f>
        <v>0</v>
      </c>
      <c r="D128" s="41">
        <f>SUM(D73:D127)</f>
        <v>0</v>
      </c>
      <c r="E128" s="330"/>
      <c r="G128" s="329"/>
      <c r="H128" s="329" t="s">
        <v>60</v>
      </c>
      <c r="I128" s="40">
        <f>SUM(I73:I127)</f>
        <v>0</v>
      </c>
      <c r="J128" s="41">
        <f>SUM(J73:J127)</f>
        <v>0</v>
      </c>
      <c r="K128" s="330"/>
    </row>
    <row r="129" spans="1:11" ht="15.75" thickBot="1" x14ac:dyDescent="0.3">
      <c r="A129" s="100"/>
      <c r="B129" s="100"/>
      <c r="C129" s="331"/>
      <c r="D129" s="331"/>
      <c r="E129" s="331"/>
      <c r="I129" s="315"/>
      <c r="J129" s="315"/>
      <c r="K129" s="315"/>
    </row>
    <row r="130" spans="1:11" ht="30.75" thickBot="1" x14ac:dyDescent="0.3">
      <c r="A130" s="332" t="s">
        <v>61</v>
      </c>
      <c r="B130" s="144"/>
      <c r="C130" s="333" t="s">
        <v>59</v>
      </c>
      <c r="D130" s="39" t="e">
        <f>D128/B130</f>
        <v>#DIV/0!</v>
      </c>
      <c r="E130" s="100"/>
      <c r="G130" s="332" t="s">
        <v>61</v>
      </c>
      <c r="H130" s="144"/>
      <c r="I130" s="333" t="s">
        <v>59</v>
      </c>
      <c r="J130" s="39" t="e">
        <f>J128/H130</f>
        <v>#DIV/0!</v>
      </c>
    </row>
    <row r="133" spans="1:11" x14ac:dyDescent="0.25">
      <c r="A133" s="609" t="s">
        <v>26</v>
      </c>
      <c r="B133" s="610"/>
      <c r="C133" s="610"/>
      <c r="D133" s="610"/>
      <c r="E133" s="610"/>
      <c r="F133" s="338"/>
      <c r="G133" s="609" t="s">
        <v>27</v>
      </c>
      <c r="H133" s="610"/>
      <c r="I133" s="610"/>
      <c r="J133" s="610"/>
      <c r="K133" s="610"/>
    </row>
    <row r="134" spans="1:11" ht="180.75" customHeight="1" x14ac:dyDescent="0.25">
      <c r="A134" s="325" t="s">
        <v>46</v>
      </c>
      <c r="B134" s="611"/>
      <c r="C134" s="612"/>
      <c r="D134" s="612"/>
      <c r="E134" s="612"/>
      <c r="F134" s="338"/>
      <c r="G134" s="325" t="s">
        <v>46</v>
      </c>
      <c r="H134" s="606"/>
      <c r="I134" s="607"/>
      <c r="J134" s="607"/>
      <c r="K134" s="608"/>
    </row>
    <row r="135" spans="1:11" x14ac:dyDescent="0.25">
      <c r="A135" s="326"/>
      <c r="B135" s="327"/>
      <c r="C135" s="327"/>
      <c r="D135" s="327"/>
      <c r="E135" s="327"/>
      <c r="F135" s="327"/>
      <c r="G135" s="327"/>
      <c r="H135" s="327"/>
      <c r="I135" s="327"/>
      <c r="J135" s="326"/>
      <c r="K135" s="327"/>
    </row>
    <row r="136" spans="1:11" ht="30" x14ac:dyDescent="0.25">
      <c r="A136" s="325" t="s">
        <v>52</v>
      </c>
      <c r="B136" s="325" t="s">
        <v>53</v>
      </c>
      <c r="C136" s="325" t="s">
        <v>54</v>
      </c>
      <c r="D136" s="52" t="s">
        <v>55</v>
      </c>
      <c r="E136" s="52" t="s">
        <v>56</v>
      </c>
      <c r="F136" s="100"/>
      <c r="G136" s="325" t="s">
        <v>52</v>
      </c>
      <c r="H136" s="325" t="s">
        <v>53</v>
      </c>
      <c r="I136" s="325" t="s">
        <v>54</v>
      </c>
      <c r="J136" s="52" t="s">
        <v>55</v>
      </c>
      <c r="K136" s="52" t="s">
        <v>56</v>
      </c>
    </row>
    <row r="137" spans="1:11" x14ac:dyDescent="0.25">
      <c r="A137" s="1"/>
      <c r="B137" s="2"/>
      <c r="C137" s="3"/>
      <c r="D137" s="43">
        <f>C137*100</f>
        <v>0</v>
      </c>
      <c r="E137" s="4"/>
      <c r="G137" s="140"/>
      <c r="H137" s="141"/>
      <c r="I137" s="142"/>
      <c r="J137" s="42">
        <f>I137*100</f>
        <v>0</v>
      </c>
      <c r="K137" s="143"/>
    </row>
    <row r="138" spans="1:11" x14ac:dyDescent="0.25">
      <c r="A138" s="1"/>
      <c r="B138" s="2"/>
      <c r="C138" s="3"/>
      <c r="D138" s="43">
        <f t="shared" ref="D138:D191" si="4">C138*100</f>
        <v>0</v>
      </c>
      <c r="E138" s="4"/>
      <c r="G138" s="140"/>
      <c r="H138" s="141"/>
      <c r="I138" s="142"/>
      <c r="J138" s="42">
        <f t="shared" ref="J138:J191" si="5">I138*100</f>
        <v>0</v>
      </c>
      <c r="K138" s="143"/>
    </row>
    <row r="139" spans="1:11" x14ac:dyDescent="0.25">
      <c r="A139" s="1"/>
      <c r="B139" s="2"/>
      <c r="C139" s="3"/>
      <c r="D139" s="43">
        <f t="shared" si="4"/>
        <v>0</v>
      </c>
      <c r="E139" s="3"/>
      <c r="G139" s="140"/>
      <c r="H139" s="141"/>
      <c r="I139" s="142"/>
      <c r="J139" s="42">
        <f t="shared" si="5"/>
        <v>0</v>
      </c>
      <c r="K139" s="142"/>
    </row>
    <row r="140" spans="1:11" x14ac:dyDescent="0.25">
      <c r="A140" s="1"/>
      <c r="B140" s="2"/>
      <c r="C140" s="3"/>
      <c r="D140" s="43">
        <f t="shared" si="4"/>
        <v>0</v>
      </c>
      <c r="E140" s="3"/>
      <c r="G140" s="140"/>
      <c r="H140" s="141"/>
      <c r="I140" s="142"/>
      <c r="J140" s="42">
        <f t="shared" si="5"/>
        <v>0</v>
      </c>
      <c r="K140" s="142"/>
    </row>
    <row r="141" spans="1:11" x14ac:dyDescent="0.25">
      <c r="A141" s="1"/>
      <c r="B141" s="2"/>
      <c r="C141" s="3"/>
      <c r="D141" s="43">
        <f t="shared" si="4"/>
        <v>0</v>
      </c>
      <c r="E141" s="3"/>
      <c r="G141" s="140"/>
      <c r="H141" s="141"/>
      <c r="I141" s="142"/>
      <c r="J141" s="42">
        <f t="shared" si="5"/>
        <v>0</v>
      </c>
      <c r="K141" s="142"/>
    </row>
    <row r="142" spans="1:11" x14ac:dyDescent="0.25">
      <c r="A142" s="1"/>
      <c r="B142" s="2"/>
      <c r="C142" s="3"/>
      <c r="D142" s="43">
        <f t="shared" si="4"/>
        <v>0</v>
      </c>
      <c r="E142" s="3"/>
      <c r="G142" s="140"/>
      <c r="H142" s="141"/>
      <c r="I142" s="142"/>
      <c r="J142" s="42">
        <f t="shared" si="5"/>
        <v>0</v>
      </c>
      <c r="K142" s="142"/>
    </row>
    <row r="143" spans="1:11" x14ac:dyDescent="0.25">
      <c r="A143" s="1"/>
      <c r="B143" s="2"/>
      <c r="C143" s="3"/>
      <c r="D143" s="43">
        <f t="shared" si="4"/>
        <v>0</v>
      </c>
      <c r="E143" s="3"/>
      <c r="G143" s="140"/>
      <c r="H143" s="141"/>
      <c r="I143" s="142"/>
      <c r="J143" s="42">
        <f t="shared" si="5"/>
        <v>0</v>
      </c>
      <c r="K143" s="142"/>
    </row>
    <row r="144" spans="1:11" x14ac:dyDescent="0.25">
      <c r="A144" s="1"/>
      <c r="B144" s="2"/>
      <c r="C144" s="3"/>
      <c r="D144" s="43">
        <f t="shared" si="4"/>
        <v>0</v>
      </c>
      <c r="E144" s="3"/>
      <c r="G144" s="140"/>
      <c r="H144" s="141"/>
      <c r="I144" s="142"/>
      <c r="J144" s="42">
        <f t="shared" si="5"/>
        <v>0</v>
      </c>
      <c r="K144" s="142"/>
    </row>
    <row r="145" spans="1:11" x14ac:dyDescent="0.25">
      <c r="A145" s="1"/>
      <c r="B145" s="2"/>
      <c r="C145" s="3"/>
      <c r="D145" s="43">
        <f t="shared" si="4"/>
        <v>0</v>
      </c>
      <c r="E145" s="3"/>
      <c r="G145" s="140"/>
      <c r="H145" s="141"/>
      <c r="I145" s="142"/>
      <c r="J145" s="42">
        <f t="shared" si="5"/>
        <v>0</v>
      </c>
      <c r="K145" s="142"/>
    </row>
    <row r="146" spans="1:11" x14ac:dyDescent="0.25">
      <c r="A146" s="1"/>
      <c r="B146" s="2"/>
      <c r="C146" s="3"/>
      <c r="D146" s="43">
        <f t="shared" si="4"/>
        <v>0</v>
      </c>
      <c r="E146" s="3"/>
      <c r="G146" s="140"/>
      <c r="H146" s="141"/>
      <c r="I146" s="142"/>
      <c r="J146" s="42">
        <f t="shared" si="5"/>
        <v>0</v>
      </c>
      <c r="K146" s="142"/>
    </row>
    <row r="147" spans="1:11" x14ac:dyDescent="0.25">
      <c r="A147" s="1"/>
      <c r="B147" s="2"/>
      <c r="C147" s="3"/>
      <c r="D147" s="43">
        <f t="shared" si="4"/>
        <v>0</v>
      </c>
      <c r="E147" s="3"/>
      <c r="G147" s="140"/>
      <c r="H147" s="141"/>
      <c r="I147" s="142"/>
      <c r="J147" s="42">
        <f t="shared" si="5"/>
        <v>0</v>
      </c>
      <c r="K147" s="142"/>
    </row>
    <row r="148" spans="1:11" x14ac:dyDescent="0.25">
      <c r="A148" s="1"/>
      <c r="B148" s="2"/>
      <c r="C148" s="3"/>
      <c r="D148" s="43">
        <f t="shared" si="4"/>
        <v>0</v>
      </c>
      <c r="E148" s="3"/>
      <c r="G148" s="140"/>
      <c r="H148" s="141"/>
      <c r="I148" s="142"/>
      <c r="J148" s="42">
        <f t="shared" si="5"/>
        <v>0</v>
      </c>
      <c r="K148" s="142"/>
    </row>
    <row r="149" spans="1:11" x14ac:dyDescent="0.25">
      <c r="A149" s="1"/>
      <c r="B149" s="2"/>
      <c r="C149" s="3"/>
      <c r="D149" s="43">
        <f t="shared" si="4"/>
        <v>0</v>
      </c>
      <c r="E149" s="3"/>
      <c r="G149" s="140"/>
      <c r="H149" s="141"/>
      <c r="I149" s="142"/>
      <c r="J149" s="42">
        <f t="shared" si="5"/>
        <v>0</v>
      </c>
      <c r="K149" s="142"/>
    </row>
    <row r="150" spans="1:11" x14ac:dyDescent="0.25">
      <c r="A150" s="1"/>
      <c r="B150" s="2"/>
      <c r="C150" s="3"/>
      <c r="D150" s="43">
        <f t="shared" si="4"/>
        <v>0</v>
      </c>
      <c r="E150" s="3"/>
      <c r="G150" s="140"/>
      <c r="H150" s="141"/>
      <c r="I150" s="142"/>
      <c r="J150" s="42">
        <f t="shared" si="5"/>
        <v>0</v>
      </c>
      <c r="K150" s="142"/>
    </row>
    <row r="151" spans="1:11" x14ac:dyDescent="0.25">
      <c r="A151" s="1"/>
      <c r="B151" s="2"/>
      <c r="C151" s="3"/>
      <c r="D151" s="43">
        <f t="shared" si="4"/>
        <v>0</v>
      </c>
      <c r="E151" s="3"/>
      <c r="G151" s="140"/>
      <c r="H151" s="141"/>
      <c r="I151" s="142"/>
      <c r="J151" s="42">
        <f t="shared" si="5"/>
        <v>0</v>
      </c>
      <c r="K151" s="142"/>
    </row>
    <row r="152" spans="1:11" x14ac:dyDescent="0.25">
      <c r="A152" s="1"/>
      <c r="B152" s="2"/>
      <c r="C152" s="3"/>
      <c r="D152" s="43">
        <f t="shared" si="4"/>
        <v>0</v>
      </c>
      <c r="E152" s="3"/>
      <c r="G152" s="140"/>
      <c r="H152" s="141"/>
      <c r="I152" s="142"/>
      <c r="J152" s="42">
        <f t="shared" si="5"/>
        <v>0</v>
      </c>
      <c r="K152" s="142"/>
    </row>
    <row r="153" spans="1:11" x14ac:dyDescent="0.25">
      <c r="A153" s="1"/>
      <c r="B153" s="2"/>
      <c r="C153" s="3"/>
      <c r="D153" s="43">
        <f t="shared" si="4"/>
        <v>0</v>
      </c>
      <c r="E153" s="3"/>
      <c r="G153" s="140"/>
      <c r="H153" s="141"/>
      <c r="I153" s="142"/>
      <c r="J153" s="42">
        <f t="shared" si="5"/>
        <v>0</v>
      </c>
      <c r="K153" s="142"/>
    </row>
    <row r="154" spans="1:11" x14ac:dyDescent="0.25">
      <c r="A154" s="1"/>
      <c r="B154" s="2"/>
      <c r="C154" s="3"/>
      <c r="D154" s="43">
        <f t="shared" si="4"/>
        <v>0</v>
      </c>
      <c r="E154" s="3"/>
      <c r="G154" s="140"/>
      <c r="H154" s="141"/>
      <c r="I154" s="142"/>
      <c r="J154" s="42">
        <f t="shared" si="5"/>
        <v>0</v>
      </c>
      <c r="K154" s="142"/>
    </row>
    <row r="155" spans="1:11" x14ac:dyDescent="0.25">
      <c r="A155" s="1"/>
      <c r="B155" s="2"/>
      <c r="C155" s="3"/>
      <c r="D155" s="43">
        <f t="shared" si="4"/>
        <v>0</v>
      </c>
      <c r="E155" s="3"/>
      <c r="G155" s="140"/>
      <c r="H155" s="141"/>
      <c r="I155" s="142"/>
      <c r="J155" s="42">
        <f t="shared" si="5"/>
        <v>0</v>
      </c>
      <c r="K155" s="142"/>
    </row>
    <row r="156" spans="1:11" x14ac:dyDescent="0.25">
      <c r="A156" s="1"/>
      <c r="B156" s="2"/>
      <c r="C156" s="3"/>
      <c r="D156" s="43">
        <f t="shared" si="4"/>
        <v>0</v>
      </c>
      <c r="E156" s="3"/>
      <c r="G156" s="140"/>
      <c r="H156" s="141"/>
      <c r="I156" s="142"/>
      <c r="J156" s="42">
        <f t="shared" si="5"/>
        <v>0</v>
      </c>
      <c r="K156" s="142"/>
    </row>
    <row r="157" spans="1:11" x14ac:dyDescent="0.25">
      <c r="A157" s="1"/>
      <c r="B157" s="2"/>
      <c r="C157" s="3"/>
      <c r="D157" s="43">
        <f t="shared" si="4"/>
        <v>0</v>
      </c>
      <c r="E157" s="3"/>
      <c r="G157" s="140"/>
      <c r="H157" s="141"/>
      <c r="I157" s="142"/>
      <c r="J157" s="42">
        <f t="shared" si="5"/>
        <v>0</v>
      </c>
      <c r="K157" s="142"/>
    </row>
    <row r="158" spans="1:11" x14ac:dyDescent="0.25">
      <c r="A158" s="1"/>
      <c r="B158" s="2"/>
      <c r="C158" s="3"/>
      <c r="D158" s="43">
        <f t="shared" si="4"/>
        <v>0</v>
      </c>
      <c r="E158" s="3"/>
      <c r="G158" s="140"/>
      <c r="H158" s="141"/>
      <c r="I158" s="142"/>
      <c r="J158" s="42">
        <f t="shared" si="5"/>
        <v>0</v>
      </c>
      <c r="K158" s="142"/>
    </row>
    <row r="159" spans="1:11" x14ac:dyDescent="0.25">
      <c r="A159" s="1"/>
      <c r="B159" s="2"/>
      <c r="C159" s="3"/>
      <c r="D159" s="43">
        <f t="shared" si="4"/>
        <v>0</v>
      </c>
      <c r="E159" s="3"/>
      <c r="G159" s="140"/>
      <c r="H159" s="141"/>
      <c r="I159" s="142"/>
      <c r="J159" s="42">
        <f t="shared" si="5"/>
        <v>0</v>
      </c>
      <c r="K159" s="142"/>
    </row>
    <row r="160" spans="1:11" x14ac:dyDescent="0.25">
      <c r="A160" s="1"/>
      <c r="B160" s="2"/>
      <c r="C160" s="3"/>
      <c r="D160" s="43">
        <f t="shared" si="4"/>
        <v>0</v>
      </c>
      <c r="E160" s="3"/>
      <c r="G160" s="140"/>
      <c r="H160" s="141"/>
      <c r="I160" s="142"/>
      <c r="J160" s="42">
        <f t="shared" si="5"/>
        <v>0</v>
      </c>
      <c r="K160" s="142"/>
    </row>
    <row r="161" spans="1:11" x14ac:dyDescent="0.25">
      <c r="A161" s="1"/>
      <c r="B161" s="2"/>
      <c r="C161" s="3"/>
      <c r="D161" s="43">
        <f t="shared" si="4"/>
        <v>0</v>
      </c>
      <c r="E161" s="3"/>
      <c r="G161" s="140"/>
      <c r="H161" s="141"/>
      <c r="I161" s="142"/>
      <c r="J161" s="42">
        <f t="shared" si="5"/>
        <v>0</v>
      </c>
      <c r="K161" s="142"/>
    </row>
    <row r="162" spans="1:11" x14ac:dyDescent="0.25">
      <c r="A162" s="1"/>
      <c r="B162" s="2"/>
      <c r="C162" s="3"/>
      <c r="D162" s="43">
        <f t="shared" si="4"/>
        <v>0</v>
      </c>
      <c r="E162" s="3"/>
      <c r="G162" s="140"/>
      <c r="H162" s="141"/>
      <c r="I162" s="142"/>
      <c r="J162" s="42">
        <f t="shared" si="5"/>
        <v>0</v>
      </c>
      <c r="K162" s="142"/>
    </row>
    <row r="163" spans="1:11" x14ac:dyDescent="0.25">
      <c r="A163" s="1"/>
      <c r="B163" s="2"/>
      <c r="C163" s="3"/>
      <c r="D163" s="43">
        <f t="shared" si="4"/>
        <v>0</v>
      </c>
      <c r="E163" s="3"/>
      <c r="G163" s="140"/>
      <c r="H163" s="141"/>
      <c r="I163" s="142"/>
      <c r="J163" s="42">
        <f t="shared" si="5"/>
        <v>0</v>
      </c>
      <c r="K163" s="142"/>
    </row>
    <row r="164" spans="1:11" x14ac:dyDescent="0.25">
      <c r="A164" s="1"/>
      <c r="B164" s="2"/>
      <c r="C164" s="3"/>
      <c r="D164" s="43">
        <f t="shared" si="4"/>
        <v>0</v>
      </c>
      <c r="E164" s="3"/>
      <c r="G164" s="140"/>
      <c r="H164" s="141"/>
      <c r="I164" s="142"/>
      <c r="J164" s="42">
        <f t="shared" si="5"/>
        <v>0</v>
      </c>
      <c r="K164" s="142"/>
    </row>
    <row r="165" spans="1:11" x14ac:dyDescent="0.25">
      <c r="A165" s="1"/>
      <c r="B165" s="2"/>
      <c r="C165" s="3"/>
      <c r="D165" s="43">
        <f t="shared" si="4"/>
        <v>0</v>
      </c>
      <c r="E165" s="3"/>
      <c r="G165" s="140"/>
      <c r="H165" s="141"/>
      <c r="I165" s="142"/>
      <c r="J165" s="42">
        <f t="shared" si="5"/>
        <v>0</v>
      </c>
      <c r="K165" s="142"/>
    </row>
    <row r="166" spans="1:11" x14ac:dyDescent="0.25">
      <c r="A166" s="1"/>
      <c r="B166" s="2"/>
      <c r="C166" s="3"/>
      <c r="D166" s="43">
        <f t="shared" si="4"/>
        <v>0</v>
      </c>
      <c r="E166" s="3"/>
      <c r="G166" s="140"/>
      <c r="H166" s="141"/>
      <c r="I166" s="142"/>
      <c r="J166" s="42">
        <f t="shared" si="5"/>
        <v>0</v>
      </c>
      <c r="K166" s="142"/>
    </row>
    <row r="167" spans="1:11" x14ac:dyDescent="0.25">
      <c r="A167" s="1"/>
      <c r="B167" s="2"/>
      <c r="C167" s="3"/>
      <c r="D167" s="43">
        <f t="shared" si="4"/>
        <v>0</v>
      </c>
      <c r="E167" s="3"/>
      <c r="G167" s="140"/>
      <c r="H167" s="141"/>
      <c r="I167" s="142"/>
      <c r="J167" s="42">
        <f t="shared" si="5"/>
        <v>0</v>
      </c>
      <c r="K167" s="142"/>
    </row>
    <row r="168" spans="1:11" x14ac:dyDescent="0.25">
      <c r="A168" s="1"/>
      <c r="B168" s="2"/>
      <c r="C168" s="3"/>
      <c r="D168" s="43">
        <f t="shared" si="4"/>
        <v>0</v>
      </c>
      <c r="E168" s="3"/>
      <c r="G168" s="140"/>
      <c r="H168" s="141"/>
      <c r="I168" s="142"/>
      <c r="J168" s="42">
        <f t="shared" si="5"/>
        <v>0</v>
      </c>
      <c r="K168" s="142"/>
    </row>
    <row r="169" spans="1:11" x14ac:dyDescent="0.25">
      <c r="A169" s="1"/>
      <c r="B169" s="2"/>
      <c r="C169" s="3"/>
      <c r="D169" s="43">
        <f t="shared" si="4"/>
        <v>0</v>
      </c>
      <c r="E169" s="3"/>
      <c r="G169" s="140"/>
      <c r="H169" s="141"/>
      <c r="I169" s="142"/>
      <c r="J169" s="42">
        <f t="shared" si="5"/>
        <v>0</v>
      </c>
      <c r="K169" s="142"/>
    </row>
    <row r="170" spans="1:11" x14ac:dyDescent="0.25">
      <c r="A170" s="1"/>
      <c r="B170" s="2"/>
      <c r="C170" s="3"/>
      <c r="D170" s="43">
        <f t="shared" si="4"/>
        <v>0</v>
      </c>
      <c r="E170" s="3"/>
      <c r="G170" s="140"/>
      <c r="H170" s="141"/>
      <c r="I170" s="142"/>
      <c r="J170" s="42">
        <f t="shared" si="5"/>
        <v>0</v>
      </c>
      <c r="K170" s="142"/>
    </row>
    <row r="171" spans="1:11" x14ac:dyDescent="0.25">
      <c r="A171" s="1"/>
      <c r="B171" s="2"/>
      <c r="C171" s="3"/>
      <c r="D171" s="43">
        <f t="shared" si="4"/>
        <v>0</v>
      </c>
      <c r="E171" s="3"/>
      <c r="G171" s="140"/>
      <c r="H171" s="141"/>
      <c r="I171" s="142"/>
      <c r="J171" s="42">
        <f t="shared" si="5"/>
        <v>0</v>
      </c>
      <c r="K171" s="142"/>
    </row>
    <row r="172" spans="1:11" x14ac:dyDescent="0.25">
      <c r="A172" s="1"/>
      <c r="B172" s="2"/>
      <c r="C172" s="3"/>
      <c r="D172" s="43">
        <f t="shared" si="4"/>
        <v>0</v>
      </c>
      <c r="E172" s="3"/>
      <c r="G172" s="140"/>
      <c r="H172" s="141"/>
      <c r="I172" s="142"/>
      <c r="J172" s="42">
        <f t="shared" si="5"/>
        <v>0</v>
      </c>
      <c r="K172" s="142"/>
    </row>
    <row r="173" spans="1:11" x14ac:dyDescent="0.25">
      <c r="A173" s="1"/>
      <c r="B173" s="2"/>
      <c r="C173" s="3"/>
      <c r="D173" s="43">
        <f t="shared" si="4"/>
        <v>0</v>
      </c>
      <c r="E173" s="3"/>
      <c r="G173" s="140"/>
      <c r="H173" s="141"/>
      <c r="I173" s="142"/>
      <c r="J173" s="42">
        <f t="shared" si="5"/>
        <v>0</v>
      </c>
      <c r="K173" s="142"/>
    </row>
    <row r="174" spans="1:11" x14ac:dyDescent="0.25">
      <c r="A174" s="1"/>
      <c r="B174" s="2"/>
      <c r="C174" s="3"/>
      <c r="D174" s="43">
        <f t="shared" si="4"/>
        <v>0</v>
      </c>
      <c r="E174" s="3"/>
      <c r="G174" s="140"/>
      <c r="H174" s="141"/>
      <c r="I174" s="142"/>
      <c r="J174" s="42">
        <f t="shared" si="5"/>
        <v>0</v>
      </c>
      <c r="K174" s="142"/>
    </row>
    <row r="175" spans="1:11" x14ac:dyDescent="0.25">
      <c r="A175" s="1"/>
      <c r="B175" s="2"/>
      <c r="C175" s="3"/>
      <c r="D175" s="43">
        <f t="shared" si="4"/>
        <v>0</v>
      </c>
      <c r="E175" s="3"/>
      <c r="G175" s="140"/>
      <c r="H175" s="141"/>
      <c r="I175" s="142"/>
      <c r="J175" s="42">
        <f t="shared" si="5"/>
        <v>0</v>
      </c>
      <c r="K175" s="142"/>
    </row>
    <row r="176" spans="1:11" x14ac:dyDescent="0.25">
      <c r="A176" s="1"/>
      <c r="B176" s="2"/>
      <c r="C176" s="3"/>
      <c r="D176" s="43">
        <f t="shared" si="4"/>
        <v>0</v>
      </c>
      <c r="E176" s="3"/>
      <c r="G176" s="140"/>
      <c r="H176" s="141"/>
      <c r="I176" s="142"/>
      <c r="J176" s="42">
        <f t="shared" si="5"/>
        <v>0</v>
      </c>
      <c r="K176" s="142"/>
    </row>
    <row r="177" spans="1:11" x14ac:dyDescent="0.25">
      <c r="A177" s="1"/>
      <c r="B177" s="2"/>
      <c r="C177" s="3"/>
      <c r="D177" s="43">
        <f t="shared" si="4"/>
        <v>0</v>
      </c>
      <c r="E177" s="3"/>
      <c r="G177" s="140"/>
      <c r="H177" s="141"/>
      <c r="I177" s="142"/>
      <c r="J177" s="42">
        <f t="shared" si="5"/>
        <v>0</v>
      </c>
      <c r="K177" s="142"/>
    </row>
    <row r="178" spans="1:11" x14ac:dyDescent="0.25">
      <c r="A178" s="1"/>
      <c r="B178" s="2"/>
      <c r="C178" s="3"/>
      <c r="D178" s="43">
        <f t="shared" si="4"/>
        <v>0</v>
      </c>
      <c r="E178" s="3"/>
      <c r="G178" s="140"/>
      <c r="H178" s="141"/>
      <c r="I178" s="142"/>
      <c r="J178" s="42">
        <f t="shared" si="5"/>
        <v>0</v>
      </c>
      <c r="K178" s="142"/>
    </row>
    <row r="179" spans="1:11" x14ac:dyDescent="0.25">
      <c r="A179" s="1"/>
      <c r="B179" s="2"/>
      <c r="C179" s="3"/>
      <c r="D179" s="43">
        <f t="shared" si="4"/>
        <v>0</v>
      </c>
      <c r="E179" s="3"/>
      <c r="G179" s="140"/>
      <c r="H179" s="141"/>
      <c r="I179" s="142"/>
      <c r="J179" s="42">
        <f t="shared" si="5"/>
        <v>0</v>
      </c>
      <c r="K179" s="142"/>
    </row>
    <row r="180" spans="1:11" x14ac:dyDescent="0.25">
      <c r="A180" s="1"/>
      <c r="B180" s="2"/>
      <c r="C180" s="3"/>
      <c r="D180" s="43">
        <f t="shared" si="4"/>
        <v>0</v>
      </c>
      <c r="E180" s="3"/>
      <c r="G180" s="140"/>
      <c r="H180" s="141"/>
      <c r="I180" s="142"/>
      <c r="J180" s="42">
        <f t="shared" si="5"/>
        <v>0</v>
      </c>
      <c r="K180" s="142"/>
    </row>
    <row r="181" spans="1:11" x14ac:dyDescent="0.25">
      <c r="A181" s="1"/>
      <c r="B181" s="2"/>
      <c r="C181" s="3"/>
      <c r="D181" s="43">
        <f t="shared" si="4"/>
        <v>0</v>
      </c>
      <c r="E181" s="3"/>
      <c r="G181" s="140"/>
      <c r="H181" s="141"/>
      <c r="I181" s="142"/>
      <c r="J181" s="42">
        <f t="shared" si="5"/>
        <v>0</v>
      </c>
      <c r="K181" s="142"/>
    </row>
    <row r="182" spans="1:11" x14ac:dyDescent="0.25">
      <c r="A182" s="1"/>
      <c r="B182" s="2"/>
      <c r="C182" s="3"/>
      <c r="D182" s="43">
        <f t="shared" si="4"/>
        <v>0</v>
      </c>
      <c r="E182" s="3"/>
      <c r="G182" s="140"/>
      <c r="H182" s="141"/>
      <c r="I182" s="142"/>
      <c r="J182" s="42">
        <f t="shared" si="5"/>
        <v>0</v>
      </c>
      <c r="K182" s="142"/>
    </row>
    <row r="183" spans="1:11" x14ac:dyDescent="0.25">
      <c r="A183" s="1"/>
      <c r="B183" s="2"/>
      <c r="C183" s="3"/>
      <c r="D183" s="43">
        <f t="shared" si="4"/>
        <v>0</v>
      </c>
      <c r="E183" s="3"/>
      <c r="G183" s="140"/>
      <c r="H183" s="141"/>
      <c r="I183" s="142"/>
      <c r="J183" s="42">
        <f t="shared" si="5"/>
        <v>0</v>
      </c>
      <c r="K183" s="142"/>
    </row>
    <row r="184" spans="1:11" x14ac:dyDescent="0.25">
      <c r="A184" s="1"/>
      <c r="B184" s="2"/>
      <c r="C184" s="3"/>
      <c r="D184" s="43">
        <f t="shared" si="4"/>
        <v>0</v>
      </c>
      <c r="E184" s="3"/>
      <c r="G184" s="140"/>
      <c r="H184" s="141"/>
      <c r="I184" s="142"/>
      <c r="J184" s="42">
        <f t="shared" si="5"/>
        <v>0</v>
      </c>
      <c r="K184" s="142"/>
    </row>
    <row r="185" spans="1:11" x14ac:dyDescent="0.25">
      <c r="A185" s="1"/>
      <c r="B185" s="2"/>
      <c r="C185" s="3"/>
      <c r="D185" s="43">
        <f t="shared" si="4"/>
        <v>0</v>
      </c>
      <c r="E185" s="3"/>
      <c r="G185" s="140"/>
      <c r="H185" s="141"/>
      <c r="I185" s="142"/>
      <c r="J185" s="42">
        <f t="shared" si="5"/>
        <v>0</v>
      </c>
      <c r="K185" s="142"/>
    </row>
    <row r="186" spans="1:11" x14ac:dyDescent="0.25">
      <c r="A186" s="1"/>
      <c r="B186" s="2"/>
      <c r="C186" s="3"/>
      <c r="D186" s="43">
        <f t="shared" si="4"/>
        <v>0</v>
      </c>
      <c r="E186" s="3"/>
      <c r="G186" s="140"/>
      <c r="H186" s="141"/>
      <c r="I186" s="142"/>
      <c r="J186" s="42">
        <f t="shared" si="5"/>
        <v>0</v>
      </c>
      <c r="K186" s="142"/>
    </row>
    <row r="187" spans="1:11" x14ac:dyDescent="0.25">
      <c r="A187" s="1"/>
      <c r="B187" s="2"/>
      <c r="C187" s="3"/>
      <c r="D187" s="43">
        <f t="shared" si="4"/>
        <v>0</v>
      </c>
      <c r="E187" s="3"/>
      <c r="G187" s="140"/>
      <c r="H187" s="141"/>
      <c r="I187" s="142"/>
      <c r="J187" s="42">
        <f t="shared" si="5"/>
        <v>0</v>
      </c>
      <c r="K187" s="142"/>
    </row>
    <row r="188" spans="1:11" x14ac:dyDescent="0.25">
      <c r="A188" s="1"/>
      <c r="B188" s="2"/>
      <c r="C188" s="3"/>
      <c r="D188" s="43">
        <f t="shared" si="4"/>
        <v>0</v>
      </c>
      <c r="E188" s="3"/>
      <c r="G188" s="140"/>
      <c r="H188" s="141"/>
      <c r="I188" s="142"/>
      <c r="J188" s="42">
        <f t="shared" si="5"/>
        <v>0</v>
      </c>
      <c r="K188" s="142"/>
    </row>
    <row r="189" spans="1:11" x14ac:dyDescent="0.25">
      <c r="A189" s="1"/>
      <c r="B189" s="2"/>
      <c r="C189" s="3"/>
      <c r="D189" s="43">
        <f t="shared" si="4"/>
        <v>0</v>
      </c>
      <c r="E189" s="3"/>
      <c r="G189" s="140"/>
      <c r="H189" s="141"/>
      <c r="I189" s="142"/>
      <c r="J189" s="42">
        <f t="shared" si="5"/>
        <v>0</v>
      </c>
      <c r="K189" s="142"/>
    </row>
    <row r="190" spans="1:11" x14ac:dyDescent="0.25">
      <c r="A190" s="1"/>
      <c r="B190" s="2"/>
      <c r="C190" s="3"/>
      <c r="D190" s="43">
        <f t="shared" si="4"/>
        <v>0</v>
      </c>
      <c r="E190" s="3"/>
      <c r="G190" s="140"/>
      <c r="H190" s="141"/>
      <c r="I190" s="142"/>
      <c r="J190" s="42">
        <f t="shared" si="5"/>
        <v>0</v>
      </c>
      <c r="K190" s="142"/>
    </row>
    <row r="191" spans="1:11" ht="15.75" thickBot="1" x14ac:dyDescent="0.3">
      <c r="A191" s="1"/>
      <c r="B191" s="2"/>
      <c r="C191" s="3"/>
      <c r="D191" s="43">
        <f t="shared" si="4"/>
        <v>0</v>
      </c>
      <c r="E191" s="3"/>
      <c r="G191" s="140"/>
      <c r="H191" s="141"/>
      <c r="I191" s="142"/>
      <c r="J191" s="42">
        <f t="shared" si="5"/>
        <v>0</v>
      </c>
      <c r="K191" s="142"/>
    </row>
    <row r="192" spans="1:11" ht="15.75" thickBot="1" x14ac:dyDescent="0.3">
      <c r="A192" s="329"/>
      <c r="B192" s="329" t="s">
        <v>60</v>
      </c>
      <c r="C192" s="40">
        <f>SUM(C137:C191)</f>
        <v>0</v>
      </c>
      <c r="D192" s="41">
        <f>SUM(D137:D191)</f>
        <v>0</v>
      </c>
      <c r="E192" s="330"/>
      <c r="F192" s="100"/>
      <c r="G192" s="329"/>
      <c r="H192" s="329" t="s">
        <v>60</v>
      </c>
      <c r="I192" s="40">
        <f>SUM(I137:I191)</f>
        <v>0</v>
      </c>
      <c r="J192" s="41">
        <f>SUM(J137:J191)</f>
        <v>0</v>
      </c>
      <c r="K192" s="330"/>
    </row>
    <row r="193" spans="1:11" ht="15.75" thickBot="1" x14ac:dyDescent="0.3">
      <c r="A193" s="100"/>
      <c r="B193" s="100"/>
      <c r="C193" s="331"/>
      <c r="D193" s="331"/>
      <c r="E193" s="331"/>
      <c r="F193" s="100"/>
      <c r="G193" s="100"/>
      <c r="H193" s="100"/>
      <c r="I193" s="331"/>
      <c r="J193" s="331"/>
      <c r="K193" s="331"/>
    </row>
    <row r="194" spans="1:11" ht="30.75" thickBot="1" x14ac:dyDescent="0.3">
      <c r="A194" s="332" t="s">
        <v>61</v>
      </c>
      <c r="B194" s="144"/>
      <c r="C194" s="333" t="s">
        <v>59</v>
      </c>
      <c r="D194" s="39" t="e">
        <f>D192/B194</f>
        <v>#DIV/0!</v>
      </c>
      <c r="E194" s="100"/>
      <c r="F194" s="100"/>
      <c r="G194" s="332" t="s">
        <v>61</v>
      </c>
      <c r="H194" s="144"/>
      <c r="I194" s="333" t="s">
        <v>59</v>
      </c>
      <c r="J194" s="39" t="e">
        <f>J192/H194</f>
        <v>#DIV/0!</v>
      </c>
      <c r="K194" s="100"/>
    </row>
    <row r="197" spans="1:11" x14ac:dyDescent="0.25">
      <c r="A197" s="609" t="s">
        <v>28</v>
      </c>
      <c r="B197" s="610"/>
      <c r="C197" s="610"/>
      <c r="D197" s="610"/>
      <c r="E197" s="610"/>
    </row>
    <row r="198" spans="1:11" ht="138.75" customHeight="1" x14ac:dyDescent="0.25">
      <c r="A198" s="325" t="s">
        <v>46</v>
      </c>
      <c r="B198" s="611"/>
      <c r="C198" s="612"/>
      <c r="D198" s="612"/>
      <c r="E198" s="612"/>
    </row>
    <row r="199" spans="1:11" x14ac:dyDescent="0.25">
      <c r="A199" s="146"/>
      <c r="B199" s="328"/>
      <c r="C199" s="328"/>
      <c r="D199" s="328"/>
      <c r="E199" s="328"/>
    </row>
    <row r="200" spans="1:11" ht="43.9" customHeight="1" x14ac:dyDescent="0.25">
      <c r="A200" s="325" t="s">
        <v>52</v>
      </c>
      <c r="B200" s="325" t="s">
        <v>53</v>
      </c>
      <c r="C200" s="325" t="s">
        <v>54</v>
      </c>
      <c r="D200" s="52" t="s">
        <v>55</v>
      </c>
      <c r="E200" s="52" t="s">
        <v>56</v>
      </c>
    </row>
    <row r="201" spans="1:11" x14ac:dyDescent="0.25">
      <c r="A201" s="1"/>
      <c r="B201" s="2"/>
      <c r="C201" s="3"/>
      <c r="D201" s="43">
        <f>C201*100</f>
        <v>0</v>
      </c>
      <c r="E201" s="4" t="s">
        <v>207</v>
      </c>
    </row>
    <row r="202" spans="1:11" x14ac:dyDescent="0.25">
      <c r="A202" s="1"/>
      <c r="B202" s="2"/>
      <c r="C202" s="3"/>
      <c r="D202" s="43">
        <f t="shared" ref="D202:D255" si="6">C202*100</f>
        <v>0</v>
      </c>
      <c r="E202" s="4" t="s">
        <v>207</v>
      </c>
    </row>
    <row r="203" spans="1:11" x14ac:dyDescent="0.25">
      <c r="A203" s="1"/>
      <c r="B203" s="2"/>
      <c r="C203" s="3"/>
      <c r="D203" s="43">
        <f t="shared" si="6"/>
        <v>0</v>
      </c>
      <c r="E203" s="4" t="s">
        <v>207</v>
      </c>
    </row>
    <row r="204" spans="1:11" x14ac:dyDescent="0.25">
      <c r="A204" s="1"/>
      <c r="B204" s="2"/>
      <c r="C204" s="3"/>
      <c r="D204" s="43">
        <f t="shared" si="6"/>
        <v>0</v>
      </c>
      <c r="E204" s="4" t="s">
        <v>207</v>
      </c>
    </row>
    <row r="205" spans="1:11" x14ac:dyDescent="0.25">
      <c r="A205" s="1"/>
      <c r="B205" s="2"/>
      <c r="C205" s="3"/>
      <c r="D205" s="43">
        <f t="shared" si="6"/>
        <v>0</v>
      </c>
      <c r="E205" s="4" t="s">
        <v>207</v>
      </c>
    </row>
    <row r="206" spans="1:11" x14ac:dyDescent="0.25">
      <c r="A206" s="1"/>
      <c r="B206" s="2"/>
      <c r="C206" s="3"/>
      <c r="D206" s="43">
        <f t="shared" si="6"/>
        <v>0</v>
      </c>
      <c r="E206" s="4" t="s">
        <v>207</v>
      </c>
    </row>
    <row r="207" spans="1:11" x14ac:dyDescent="0.25">
      <c r="A207" s="1"/>
      <c r="B207" s="2"/>
      <c r="C207" s="3"/>
      <c r="D207" s="43">
        <f t="shared" si="6"/>
        <v>0</v>
      </c>
      <c r="E207" s="4" t="s">
        <v>207</v>
      </c>
    </row>
    <row r="208" spans="1:11" x14ac:dyDescent="0.25">
      <c r="A208" s="1"/>
      <c r="B208" s="2"/>
      <c r="C208" s="3"/>
      <c r="D208" s="43">
        <f t="shared" si="6"/>
        <v>0</v>
      </c>
      <c r="E208" s="4" t="s">
        <v>207</v>
      </c>
    </row>
    <row r="209" spans="1:5" x14ac:dyDescent="0.25">
      <c r="A209" s="1"/>
      <c r="B209" s="2"/>
      <c r="C209" s="3"/>
      <c r="D209" s="43">
        <f t="shared" si="6"/>
        <v>0</v>
      </c>
      <c r="E209" s="3"/>
    </row>
    <row r="210" spans="1:5" x14ac:dyDescent="0.25">
      <c r="A210" s="1"/>
      <c r="B210" s="2"/>
      <c r="C210" s="3"/>
      <c r="D210" s="43">
        <f t="shared" si="6"/>
        <v>0</v>
      </c>
      <c r="E210" s="3"/>
    </row>
    <row r="211" spans="1:5" x14ac:dyDescent="0.25">
      <c r="A211" s="1"/>
      <c r="B211" s="2"/>
      <c r="C211" s="3"/>
      <c r="D211" s="43">
        <f t="shared" si="6"/>
        <v>0</v>
      </c>
      <c r="E211" s="3"/>
    </row>
    <row r="212" spans="1:5" x14ac:dyDescent="0.25">
      <c r="A212" s="1"/>
      <c r="B212" s="2"/>
      <c r="C212" s="3"/>
      <c r="D212" s="43">
        <f t="shared" si="6"/>
        <v>0</v>
      </c>
      <c r="E212" s="3"/>
    </row>
    <row r="213" spans="1:5" x14ac:dyDescent="0.25">
      <c r="A213" s="1"/>
      <c r="B213" s="2"/>
      <c r="C213" s="3"/>
      <c r="D213" s="43">
        <f t="shared" si="6"/>
        <v>0</v>
      </c>
      <c r="E213" s="3"/>
    </row>
    <row r="214" spans="1:5" x14ac:dyDescent="0.25">
      <c r="A214" s="1"/>
      <c r="B214" s="2"/>
      <c r="C214" s="3"/>
      <c r="D214" s="43">
        <f t="shared" si="6"/>
        <v>0</v>
      </c>
      <c r="E214" s="3"/>
    </row>
    <row r="215" spans="1:5" x14ac:dyDescent="0.25">
      <c r="A215" s="1"/>
      <c r="B215" s="2"/>
      <c r="C215" s="3"/>
      <c r="D215" s="43">
        <f t="shared" si="6"/>
        <v>0</v>
      </c>
      <c r="E215" s="3"/>
    </row>
    <row r="216" spans="1:5" x14ac:dyDescent="0.25">
      <c r="A216" s="1"/>
      <c r="B216" s="2"/>
      <c r="C216" s="3"/>
      <c r="D216" s="43">
        <f t="shared" si="6"/>
        <v>0</v>
      </c>
      <c r="E216" s="3"/>
    </row>
    <row r="217" spans="1:5" x14ac:dyDescent="0.25">
      <c r="A217" s="1"/>
      <c r="B217" s="2"/>
      <c r="C217" s="3"/>
      <c r="D217" s="43">
        <f t="shared" si="6"/>
        <v>0</v>
      </c>
      <c r="E217" s="3"/>
    </row>
    <row r="218" spans="1:5" x14ac:dyDescent="0.25">
      <c r="A218" s="1"/>
      <c r="B218" s="2"/>
      <c r="C218" s="3"/>
      <c r="D218" s="43">
        <f t="shared" si="6"/>
        <v>0</v>
      </c>
      <c r="E218" s="3"/>
    </row>
    <row r="219" spans="1:5" x14ac:dyDescent="0.25">
      <c r="A219" s="1"/>
      <c r="B219" s="2"/>
      <c r="C219" s="3"/>
      <c r="D219" s="43">
        <f t="shared" si="6"/>
        <v>0</v>
      </c>
      <c r="E219" s="3"/>
    </row>
    <row r="220" spans="1:5" x14ac:dyDescent="0.25">
      <c r="A220" s="1"/>
      <c r="B220" s="2"/>
      <c r="C220" s="3"/>
      <c r="D220" s="43">
        <f t="shared" si="6"/>
        <v>0</v>
      </c>
      <c r="E220" s="3"/>
    </row>
    <row r="221" spans="1:5" x14ac:dyDescent="0.25">
      <c r="A221" s="1"/>
      <c r="B221" s="2"/>
      <c r="C221" s="3"/>
      <c r="D221" s="43">
        <f t="shared" si="6"/>
        <v>0</v>
      </c>
      <c r="E221" s="3"/>
    </row>
    <row r="222" spans="1:5" x14ac:dyDescent="0.25">
      <c r="A222" s="1"/>
      <c r="B222" s="2"/>
      <c r="C222" s="3"/>
      <c r="D222" s="43">
        <f t="shared" si="6"/>
        <v>0</v>
      </c>
      <c r="E222" s="3"/>
    </row>
    <row r="223" spans="1:5" x14ac:dyDescent="0.25">
      <c r="A223" s="1"/>
      <c r="B223" s="2"/>
      <c r="C223" s="3"/>
      <c r="D223" s="43">
        <f t="shared" si="6"/>
        <v>0</v>
      </c>
      <c r="E223" s="3"/>
    </row>
    <row r="224" spans="1:5" x14ac:dyDescent="0.25">
      <c r="A224" s="1"/>
      <c r="B224" s="2"/>
      <c r="C224" s="3"/>
      <c r="D224" s="43">
        <f t="shared" si="6"/>
        <v>0</v>
      </c>
      <c r="E224" s="3"/>
    </row>
    <row r="225" spans="1:5" x14ac:dyDescent="0.25">
      <c r="A225" s="1"/>
      <c r="B225" s="2"/>
      <c r="C225" s="3"/>
      <c r="D225" s="43">
        <f t="shared" si="6"/>
        <v>0</v>
      </c>
      <c r="E225" s="3"/>
    </row>
    <row r="226" spans="1:5" x14ac:dyDescent="0.25">
      <c r="A226" s="1"/>
      <c r="B226" s="2"/>
      <c r="C226" s="3"/>
      <c r="D226" s="43">
        <f t="shared" si="6"/>
        <v>0</v>
      </c>
      <c r="E226" s="3"/>
    </row>
    <row r="227" spans="1:5" x14ac:dyDescent="0.25">
      <c r="A227" s="1"/>
      <c r="B227" s="2"/>
      <c r="C227" s="3"/>
      <c r="D227" s="43">
        <f t="shared" si="6"/>
        <v>0</v>
      </c>
      <c r="E227" s="3"/>
    </row>
    <row r="228" spans="1:5" x14ac:dyDescent="0.25">
      <c r="A228" s="1"/>
      <c r="B228" s="2"/>
      <c r="C228" s="3"/>
      <c r="D228" s="43">
        <f t="shared" si="6"/>
        <v>0</v>
      </c>
      <c r="E228" s="3"/>
    </row>
    <row r="229" spans="1:5" x14ac:dyDescent="0.25">
      <c r="A229" s="1"/>
      <c r="B229" s="2"/>
      <c r="C229" s="3"/>
      <c r="D229" s="43">
        <f t="shared" si="6"/>
        <v>0</v>
      </c>
      <c r="E229" s="3"/>
    </row>
    <row r="230" spans="1:5" x14ac:dyDescent="0.25">
      <c r="A230" s="1"/>
      <c r="B230" s="2"/>
      <c r="C230" s="3"/>
      <c r="D230" s="43">
        <f t="shared" si="6"/>
        <v>0</v>
      </c>
      <c r="E230" s="3"/>
    </row>
    <row r="231" spans="1:5" x14ac:dyDescent="0.25">
      <c r="A231" s="1"/>
      <c r="B231" s="2"/>
      <c r="C231" s="3"/>
      <c r="D231" s="43">
        <f t="shared" si="6"/>
        <v>0</v>
      </c>
      <c r="E231" s="3"/>
    </row>
    <row r="232" spans="1:5" x14ac:dyDescent="0.25">
      <c r="A232" s="1"/>
      <c r="B232" s="2"/>
      <c r="C232" s="3"/>
      <c r="D232" s="43">
        <f t="shared" si="6"/>
        <v>0</v>
      </c>
      <c r="E232" s="3"/>
    </row>
    <row r="233" spans="1:5" x14ac:dyDescent="0.25">
      <c r="A233" s="1"/>
      <c r="B233" s="2"/>
      <c r="C233" s="3"/>
      <c r="D233" s="43">
        <f t="shared" si="6"/>
        <v>0</v>
      </c>
      <c r="E233" s="3"/>
    </row>
    <row r="234" spans="1:5" x14ac:dyDescent="0.25">
      <c r="A234" s="1"/>
      <c r="B234" s="2"/>
      <c r="C234" s="3"/>
      <c r="D234" s="43">
        <f t="shared" si="6"/>
        <v>0</v>
      </c>
      <c r="E234" s="3"/>
    </row>
    <row r="235" spans="1:5" x14ac:dyDescent="0.25">
      <c r="A235" s="1"/>
      <c r="B235" s="2"/>
      <c r="C235" s="3"/>
      <c r="D235" s="43">
        <f t="shared" si="6"/>
        <v>0</v>
      </c>
      <c r="E235" s="3"/>
    </row>
    <row r="236" spans="1:5" x14ac:dyDescent="0.25">
      <c r="A236" s="1"/>
      <c r="B236" s="2"/>
      <c r="C236" s="3"/>
      <c r="D236" s="43">
        <f t="shared" si="6"/>
        <v>0</v>
      </c>
      <c r="E236" s="3"/>
    </row>
    <row r="237" spans="1:5" x14ac:dyDescent="0.25">
      <c r="A237" s="1"/>
      <c r="B237" s="2"/>
      <c r="C237" s="3"/>
      <c r="D237" s="43">
        <f t="shared" si="6"/>
        <v>0</v>
      </c>
      <c r="E237" s="3"/>
    </row>
    <row r="238" spans="1:5" x14ac:dyDescent="0.25">
      <c r="A238" s="1"/>
      <c r="B238" s="2"/>
      <c r="C238" s="3"/>
      <c r="D238" s="43">
        <f t="shared" si="6"/>
        <v>0</v>
      </c>
      <c r="E238" s="3"/>
    </row>
    <row r="239" spans="1:5" x14ac:dyDescent="0.25">
      <c r="A239" s="1"/>
      <c r="B239" s="2"/>
      <c r="C239" s="3"/>
      <c r="D239" s="43">
        <f t="shared" si="6"/>
        <v>0</v>
      </c>
      <c r="E239" s="3"/>
    </row>
    <row r="240" spans="1:5" x14ac:dyDescent="0.25">
      <c r="A240" s="1"/>
      <c r="B240" s="2"/>
      <c r="C240" s="3"/>
      <c r="D240" s="43">
        <f t="shared" si="6"/>
        <v>0</v>
      </c>
      <c r="E240" s="3"/>
    </row>
    <row r="241" spans="1:5" x14ac:dyDescent="0.25">
      <c r="A241" s="1"/>
      <c r="B241" s="2"/>
      <c r="C241" s="3"/>
      <c r="D241" s="43">
        <f t="shared" si="6"/>
        <v>0</v>
      </c>
      <c r="E241" s="3"/>
    </row>
    <row r="242" spans="1:5" x14ac:dyDescent="0.25">
      <c r="A242" s="1"/>
      <c r="B242" s="2"/>
      <c r="C242" s="3"/>
      <c r="D242" s="43">
        <f t="shared" si="6"/>
        <v>0</v>
      </c>
      <c r="E242" s="3"/>
    </row>
    <row r="243" spans="1:5" x14ac:dyDescent="0.25">
      <c r="A243" s="1"/>
      <c r="B243" s="2"/>
      <c r="C243" s="3"/>
      <c r="D243" s="43">
        <f t="shared" si="6"/>
        <v>0</v>
      </c>
      <c r="E243" s="3"/>
    </row>
    <row r="244" spans="1:5" x14ac:dyDescent="0.25">
      <c r="A244" s="1"/>
      <c r="B244" s="2"/>
      <c r="C244" s="3"/>
      <c r="D244" s="43">
        <f t="shared" si="6"/>
        <v>0</v>
      </c>
      <c r="E244" s="3"/>
    </row>
    <row r="245" spans="1:5" x14ac:dyDescent="0.25">
      <c r="A245" s="1"/>
      <c r="B245" s="2"/>
      <c r="C245" s="3"/>
      <c r="D245" s="43">
        <f t="shared" si="6"/>
        <v>0</v>
      </c>
      <c r="E245" s="3"/>
    </row>
    <row r="246" spans="1:5" x14ac:dyDescent="0.25">
      <c r="A246" s="1"/>
      <c r="B246" s="2"/>
      <c r="C246" s="3"/>
      <c r="D246" s="43">
        <f t="shared" si="6"/>
        <v>0</v>
      </c>
      <c r="E246" s="3"/>
    </row>
    <row r="247" spans="1:5" x14ac:dyDescent="0.25">
      <c r="A247" s="1"/>
      <c r="B247" s="2"/>
      <c r="C247" s="3"/>
      <c r="D247" s="43">
        <f t="shared" si="6"/>
        <v>0</v>
      </c>
      <c r="E247" s="3"/>
    </row>
    <row r="248" spans="1:5" x14ac:dyDescent="0.25">
      <c r="A248" s="1"/>
      <c r="B248" s="2"/>
      <c r="C248" s="3"/>
      <c r="D248" s="43">
        <f t="shared" si="6"/>
        <v>0</v>
      </c>
      <c r="E248" s="3"/>
    </row>
    <row r="249" spans="1:5" x14ac:dyDescent="0.25">
      <c r="A249" s="1"/>
      <c r="B249" s="2"/>
      <c r="C249" s="3"/>
      <c r="D249" s="43">
        <f t="shared" si="6"/>
        <v>0</v>
      </c>
      <c r="E249" s="3"/>
    </row>
    <row r="250" spans="1:5" x14ac:dyDescent="0.25">
      <c r="A250" s="1"/>
      <c r="B250" s="2"/>
      <c r="C250" s="3"/>
      <c r="D250" s="43">
        <f t="shared" si="6"/>
        <v>0</v>
      </c>
      <c r="E250" s="3"/>
    </row>
    <row r="251" spans="1:5" x14ac:dyDescent="0.25">
      <c r="A251" s="1"/>
      <c r="B251" s="2"/>
      <c r="C251" s="3"/>
      <c r="D251" s="43">
        <f t="shared" si="6"/>
        <v>0</v>
      </c>
      <c r="E251" s="3"/>
    </row>
    <row r="252" spans="1:5" x14ac:dyDescent="0.25">
      <c r="A252" s="1"/>
      <c r="B252" s="2"/>
      <c r="C252" s="3"/>
      <c r="D252" s="43">
        <f t="shared" si="6"/>
        <v>0</v>
      </c>
      <c r="E252" s="3"/>
    </row>
    <row r="253" spans="1:5" x14ac:dyDescent="0.25">
      <c r="A253" s="1"/>
      <c r="B253" s="2"/>
      <c r="C253" s="3"/>
      <c r="D253" s="43">
        <f t="shared" si="6"/>
        <v>0</v>
      </c>
      <c r="E253" s="3"/>
    </row>
    <row r="254" spans="1:5" x14ac:dyDescent="0.25">
      <c r="A254" s="1"/>
      <c r="B254" s="2"/>
      <c r="C254" s="3"/>
      <c r="D254" s="43">
        <f t="shared" si="6"/>
        <v>0</v>
      </c>
      <c r="E254" s="3"/>
    </row>
    <row r="255" spans="1:5" ht="15.75" thickBot="1" x14ac:dyDescent="0.3">
      <c r="A255" s="1"/>
      <c r="B255" s="2"/>
      <c r="C255" s="3"/>
      <c r="D255" s="43">
        <f t="shared" si="6"/>
        <v>0</v>
      </c>
      <c r="E255" s="3"/>
    </row>
    <row r="256" spans="1:5" s="100" customFormat="1" ht="15.75" thickBot="1" x14ac:dyDescent="0.3">
      <c r="A256" s="329"/>
      <c r="B256" s="329" t="s">
        <v>60</v>
      </c>
      <c r="C256" s="40">
        <f>SUM(C201:C255)</f>
        <v>0</v>
      </c>
      <c r="D256" s="41">
        <f>SUM(D201:D255)</f>
        <v>0</v>
      </c>
      <c r="E256" s="330"/>
    </row>
    <row r="257" spans="1:5" s="100" customFormat="1" ht="15.75" thickBot="1" x14ac:dyDescent="0.3">
      <c r="C257" s="331"/>
      <c r="D257" s="331"/>
      <c r="E257" s="331"/>
    </row>
    <row r="258" spans="1:5" s="100" customFormat="1" ht="30.75" thickBot="1" x14ac:dyDescent="0.3">
      <c r="A258" s="332" t="s">
        <v>61</v>
      </c>
      <c r="B258" s="144"/>
      <c r="C258" s="333" t="s">
        <v>59</v>
      </c>
      <c r="D258" s="39" t="e">
        <f>D256/B258</f>
        <v>#DIV/0!</v>
      </c>
    </row>
  </sheetData>
  <sheetProtection algorithmName="SHA-512" hashValue="0tVHvRBezs7t6cD/ODmUKSbOQ2NT4mcZ3MKKx0CMpAzXK868KrwqvBz4289NQeW2mlUIhqa/yWKmTrBChwT/1w==" saltValue="Lk47Nh/lTkcqdKtoycRQEw==" spinCount="100000" sheet="1" insertColumns="0" insertRows="0" selectLockedCells="1"/>
  <mergeCells count="18">
    <mergeCell ref="G2:L2"/>
    <mergeCell ref="G3:L4"/>
    <mergeCell ref="G69:K69"/>
    <mergeCell ref="H70:K70"/>
    <mergeCell ref="G1:L1"/>
    <mergeCell ref="B198:E198"/>
    <mergeCell ref="A1:B1"/>
    <mergeCell ref="C1:E1"/>
    <mergeCell ref="A4:C4"/>
    <mergeCell ref="A69:E69"/>
    <mergeCell ref="A133:E133"/>
    <mergeCell ref="B70:E70"/>
    <mergeCell ref="A2:E2"/>
    <mergeCell ref="G133:K133"/>
    <mergeCell ref="B134:E134"/>
    <mergeCell ref="H134:K134"/>
    <mergeCell ref="A197:E197"/>
    <mergeCell ref="D4:F4"/>
  </mergeCells>
  <conditionalFormatting sqref="L9">
    <cfRule type="cellIs" dxfId="65" priority="4" operator="lessThan">
      <formula>$J$13</formula>
    </cfRule>
    <cfRule type="cellIs" dxfId="64" priority="5" operator="between">
      <formula>$J$13</formula>
      <formula>$I$13</formula>
    </cfRule>
    <cfRule type="cellIs" dxfId="63" priority="6" operator="greaterThanOrEqual">
      <formula>$I$13</formula>
    </cfRule>
  </conditionalFormatting>
  <conditionalFormatting sqref="L11">
    <cfRule type="cellIs" dxfId="62" priority="1" operator="lessThan">
      <formula>$J$13</formula>
    </cfRule>
    <cfRule type="cellIs" dxfId="61" priority="2" operator="between">
      <formula>$J$13</formula>
      <formula>$I$13</formula>
    </cfRule>
    <cfRule type="cellIs" dxfId="60" priority="3" operator="greaterThanOrEqual">
      <formula>$I$13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5A091-BBE3-40CB-859E-D3335DA37FFE}">
  <sheetPr>
    <tabColor theme="9" tint="0.59999389629810485"/>
  </sheetPr>
  <dimension ref="A1:H30"/>
  <sheetViews>
    <sheetView topLeftCell="A19" zoomScale="78" zoomScaleNormal="78" workbookViewId="0">
      <selection activeCell="B24" sqref="B24:G25"/>
    </sheetView>
  </sheetViews>
  <sheetFormatPr baseColWidth="10" defaultColWidth="11.42578125" defaultRowHeight="15" x14ac:dyDescent="0.25"/>
  <cols>
    <col min="1" max="1" width="56" customWidth="1"/>
    <col min="2" max="2" width="44.5703125" customWidth="1"/>
    <col min="3" max="7" width="30.7109375" customWidth="1"/>
  </cols>
  <sheetData>
    <row r="1" spans="1:8" ht="56.25" x14ac:dyDescent="0.25">
      <c r="A1" s="339" t="s">
        <v>176</v>
      </c>
      <c r="B1" s="340" t="s">
        <v>128</v>
      </c>
      <c r="C1" s="625" t="s">
        <v>156</v>
      </c>
      <c r="D1" s="625"/>
      <c r="E1" s="625"/>
      <c r="F1" s="625"/>
      <c r="G1" s="625"/>
    </row>
    <row r="2" spans="1:8" ht="15.75" x14ac:dyDescent="0.25">
      <c r="A2" s="275" t="s">
        <v>189</v>
      </c>
      <c r="B2" s="32"/>
      <c r="C2" s="594" t="s">
        <v>215</v>
      </c>
      <c r="D2" s="595"/>
      <c r="E2" s="595"/>
      <c r="F2" s="595"/>
      <c r="G2" s="595"/>
      <c r="H2" s="595"/>
    </row>
    <row r="3" spans="1:8" x14ac:dyDescent="0.25">
      <c r="A3" s="32"/>
      <c r="B3" s="32"/>
      <c r="C3" s="626"/>
      <c r="D3" s="627"/>
      <c r="E3" s="627"/>
      <c r="F3" s="627"/>
      <c r="G3" s="628"/>
    </row>
    <row r="4" spans="1:8" ht="242.25" customHeight="1" x14ac:dyDescent="0.25">
      <c r="A4" s="32"/>
      <c r="B4" s="32"/>
      <c r="C4" s="629"/>
      <c r="D4" s="630"/>
      <c r="E4" s="630"/>
      <c r="F4" s="630"/>
      <c r="G4" s="631"/>
    </row>
    <row r="5" spans="1:8" ht="23.25" customHeight="1" x14ac:dyDescent="0.25">
      <c r="A5" s="32"/>
      <c r="B5" s="32"/>
      <c r="C5" s="103"/>
      <c r="D5" s="103"/>
      <c r="E5" s="103"/>
      <c r="F5" s="103"/>
      <c r="G5" s="103"/>
    </row>
    <row r="6" spans="1:8" x14ac:dyDescent="0.25">
      <c r="A6" s="32"/>
      <c r="B6" s="32"/>
      <c r="C6" s="32"/>
      <c r="D6" s="276"/>
      <c r="E6" s="276"/>
      <c r="F6" s="276"/>
      <c r="G6" s="32"/>
    </row>
    <row r="7" spans="1:8" ht="42.75" customHeight="1" thickBot="1" x14ac:dyDescent="0.3">
      <c r="A7" s="632" t="s">
        <v>23</v>
      </c>
      <c r="B7" s="633"/>
      <c r="C7" s="160" t="s">
        <v>24</v>
      </c>
      <c r="D7" s="161" t="s">
        <v>25</v>
      </c>
      <c r="E7" s="161" t="s">
        <v>26</v>
      </c>
      <c r="F7" s="161" t="s">
        <v>27</v>
      </c>
      <c r="G7" s="160" t="s">
        <v>28</v>
      </c>
    </row>
    <row r="8" spans="1:8" ht="15.75" thickBot="1" x14ac:dyDescent="0.3">
      <c r="A8" s="44" t="s">
        <v>62</v>
      </c>
      <c r="B8" s="15"/>
      <c r="C8" s="27"/>
      <c r="D8" s="27"/>
      <c r="E8" s="28"/>
      <c r="F8" s="27"/>
      <c r="G8" s="28"/>
    </row>
    <row r="9" spans="1:8" x14ac:dyDescent="0.25">
      <c r="A9" s="45" t="s">
        <v>63</v>
      </c>
      <c r="B9" s="29"/>
      <c r="C9" s="27"/>
      <c r="D9" s="27"/>
      <c r="E9" s="28"/>
      <c r="F9" s="27"/>
      <c r="G9" s="28"/>
    </row>
    <row r="10" spans="1:8" x14ac:dyDescent="0.25">
      <c r="A10" s="46" t="s">
        <v>129</v>
      </c>
      <c r="B10" s="47" t="e">
        <f>B8/(B9/100)</f>
        <v>#DIV/0!</v>
      </c>
      <c r="C10" s="162" t="e">
        <f>C8/C9*100</f>
        <v>#DIV/0!</v>
      </c>
      <c r="D10" s="162" t="e">
        <f t="shared" ref="D10:G10" si="0">D8/D9*100</f>
        <v>#DIV/0!</v>
      </c>
      <c r="E10" s="162" t="e">
        <f t="shared" si="0"/>
        <v>#DIV/0!</v>
      </c>
      <c r="F10" s="162" t="e">
        <f t="shared" si="0"/>
        <v>#DIV/0!</v>
      </c>
      <c r="G10" s="48" t="e">
        <f t="shared" si="0"/>
        <v>#DIV/0!</v>
      </c>
    </row>
    <row r="11" spans="1:8" x14ac:dyDescent="0.25">
      <c r="A11" s="120"/>
      <c r="B11" s="121"/>
      <c r="C11" s="122"/>
      <c r="D11" s="122"/>
      <c r="E11" s="122"/>
      <c r="F11" s="122"/>
      <c r="G11" s="122"/>
    </row>
    <row r="12" spans="1:8" x14ac:dyDescent="0.25">
      <c r="A12" s="32"/>
      <c r="B12" s="32"/>
      <c r="C12" s="32"/>
      <c r="D12" s="32"/>
      <c r="E12" s="32"/>
      <c r="F12" s="163" t="s">
        <v>45</v>
      </c>
      <c r="G12" s="48" t="e">
        <f>AVERAGE(E10:G10)</f>
        <v>#DIV/0!</v>
      </c>
    </row>
    <row r="13" spans="1:8" ht="42" x14ac:dyDescent="0.25">
      <c r="A13" s="32"/>
      <c r="B13" s="32"/>
      <c r="C13" s="32"/>
      <c r="D13" s="131"/>
      <c r="E13" s="164" t="s">
        <v>150</v>
      </c>
      <c r="F13" s="164" t="s">
        <v>149</v>
      </c>
    </row>
    <row r="14" spans="1:8" ht="21" x14ac:dyDescent="0.25">
      <c r="A14" s="32"/>
      <c r="B14" s="32"/>
      <c r="C14" s="32"/>
      <c r="D14" s="167" t="s">
        <v>108</v>
      </c>
      <c r="E14" s="166" t="e">
        <f>B10*0.95</f>
        <v>#DIV/0!</v>
      </c>
      <c r="F14" s="165" t="e">
        <f>B10*0.965</f>
        <v>#DIV/0!</v>
      </c>
    </row>
    <row r="15" spans="1:8" x14ac:dyDescent="0.25">
      <c r="D15" s="341"/>
      <c r="F15" s="312"/>
    </row>
    <row r="16" spans="1:8" x14ac:dyDescent="0.25">
      <c r="D16" s="341"/>
      <c r="F16" s="312"/>
    </row>
    <row r="17" spans="1:7" x14ac:dyDescent="0.25">
      <c r="D17" s="341"/>
      <c r="F17" s="312"/>
    </row>
    <row r="19" spans="1:7" ht="37.5" customHeight="1" x14ac:dyDescent="0.25">
      <c r="A19" s="624" t="s">
        <v>131</v>
      </c>
      <c r="B19" s="624"/>
      <c r="C19" s="624"/>
      <c r="D19" s="624"/>
      <c r="E19" s="624"/>
      <c r="F19" s="624"/>
      <c r="G19" s="624"/>
    </row>
    <row r="22" spans="1:7" ht="33" customHeight="1" x14ac:dyDescent="0.25">
      <c r="A22" s="31"/>
      <c r="B22" s="146"/>
      <c r="C22" s="160" t="s">
        <v>24</v>
      </c>
      <c r="D22" s="161" t="s">
        <v>25</v>
      </c>
      <c r="E22" s="161" t="s">
        <v>26</v>
      </c>
      <c r="F22" s="161" t="s">
        <v>27</v>
      </c>
      <c r="G22" s="160" t="s">
        <v>28</v>
      </c>
    </row>
    <row r="23" spans="1:7" ht="180" customHeight="1" x14ac:dyDescent="0.25">
      <c r="A23" s="149" t="s">
        <v>46</v>
      </c>
      <c r="B23" s="442" t="s">
        <v>23</v>
      </c>
      <c r="C23" s="510"/>
      <c r="D23" s="510"/>
      <c r="E23" s="510"/>
      <c r="F23" s="510"/>
      <c r="G23" s="510"/>
    </row>
    <row r="24" spans="1:7" ht="15.75" thickBot="1" x14ac:dyDescent="0.3">
      <c r="A24" s="147" t="s">
        <v>62</v>
      </c>
      <c r="B24" s="148"/>
      <c r="C24" s="27"/>
      <c r="D24" s="27"/>
      <c r="E24" s="28"/>
      <c r="F24" s="27"/>
      <c r="G24" s="28"/>
    </row>
    <row r="25" spans="1:7" x14ac:dyDescent="0.25">
      <c r="A25" s="45" t="s">
        <v>63</v>
      </c>
      <c r="B25" s="29"/>
      <c r="C25" s="27"/>
      <c r="D25" s="27"/>
      <c r="E25" s="28"/>
      <c r="F25" s="27"/>
      <c r="G25" s="28"/>
    </row>
    <row r="26" spans="1:7" x14ac:dyDescent="0.25">
      <c r="A26" s="46" t="s">
        <v>130</v>
      </c>
      <c r="B26" s="145" t="e">
        <f>B24/(B25/100)</f>
        <v>#DIV/0!</v>
      </c>
      <c r="C26" s="162" t="e">
        <f>C24/C25*100</f>
        <v>#DIV/0!</v>
      </c>
      <c r="D26" s="162" t="e">
        <f t="shared" ref="D26" si="1">D24/D25*100</f>
        <v>#DIV/0!</v>
      </c>
      <c r="E26" s="162" t="e">
        <f t="shared" ref="E26" si="2">E24/E25*100</f>
        <v>#DIV/0!</v>
      </c>
      <c r="F26" s="162" t="e">
        <f t="shared" ref="F26" si="3">F24/F25*100</f>
        <v>#DIV/0!</v>
      </c>
      <c r="G26" s="50" t="e">
        <f t="shared" ref="G26" si="4">G24/G25*100</f>
        <v>#DIV/0!</v>
      </c>
    </row>
    <row r="27" spans="1:7" x14ac:dyDescent="0.25">
      <c r="A27" s="120"/>
      <c r="B27" s="123"/>
      <c r="C27" s="122"/>
      <c r="D27" s="122"/>
      <c r="E27" s="122"/>
      <c r="F27" s="122"/>
      <c r="G27" s="122"/>
    </row>
    <row r="28" spans="1:7" x14ac:dyDescent="0.25">
      <c r="A28" s="32"/>
      <c r="B28" s="32"/>
      <c r="C28" s="32"/>
      <c r="D28" s="32"/>
      <c r="E28" s="32"/>
      <c r="F28" s="163" t="s">
        <v>45</v>
      </c>
      <c r="G28" s="50" t="e">
        <f>AVERAGE(E26:G26)</f>
        <v>#DIV/0!</v>
      </c>
    </row>
    <row r="29" spans="1:7" ht="42" x14ac:dyDescent="0.25">
      <c r="A29" s="32"/>
      <c r="B29" s="32"/>
      <c r="C29" s="32"/>
      <c r="D29" s="32"/>
      <c r="E29" s="168" t="s">
        <v>143</v>
      </c>
      <c r="F29" s="168" t="s">
        <v>149</v>
      </c>
      <c r="G29" s="312"/>
    </row>
    <row r="30" spans="1:7" ht="21" x14ac:dyDescent="0.25">
      <c r="A30" s="32"/>
      <c r="B30" s="32"/>
      <c r="C30" s="32"/>
      <c r="D30" s="167" t="s">
        <v>108</v>
      </c>
      <c r="E30" s="170" t="e">
        <f>B26*0.95</f>
        <v>#DIV/0!</v>
      </c>
      <c r="F30" s="169" t="e">
        <f>B26*0.965</f>
        <v>#DIV/0!</v>
      </c>
    </row>
  </sheetData>
  <sheetProtection algorithmName="SHA-512" hashValue="Tho2utTbwvF2R9ZtPlFT4c7AVG/PSePn6gQGCXTY08AimWqwwA8KFNeqnzM3InREevgDdH0wVviEdt1RD7A0Vw==" saltValue="1Q0HMRmJfUJ7a3k5sGKmNg==" spinCount="100000" sheet="1" insertColumns="0" insertRows="0" selectLockedCells="1"/>
  <mergeCells count="5">
    <mergeCell ref="A19:G19"/>
    <mergeCell ref="C1:G1"/>
    <mergeCell ref="C3:G4"/>
    <mergeCell ref="A7:B7"/>
    <mergeCell ref="C2:H2"/>
  </mergeCells>
  <conditionalFormatting sqref="G10">
    <cfRule type="cellIs" dxfId="59" priority="10" operator="greaterThan">
      <formula>$F$14</formula>
    </cfRule>
    <cfRule type="cellIs" dxfId="58" priority="11" operator="between">
      <formula>$E$14</formula>
      <formula>$F$14</formula>
    </cfRule>
    <cfRule type="cellIs" dxfId="57" priority="12" operator="lessThanOrEqual">
      <formula>$E$14</formula>
    </cfRule>
  </conditionalFormatting>
  <conditionalFormatting sqref="G12">
    <cfRule type="cellIs" dxfId="56" priority="7" operator="greaterThan">
      <formula>$F$14</formula>
    </cfRule>
    <cfRule type="cellIs" dxfId="55" priority="8" operator="between">
      <formula>$E$14</formula>
      <formula>$F$14</formula>
    </cfRule>
    <cfRule type="cellIs" dxfId="54" priority="9" operator="lessThanOrEqual">
      <formula>$E$14</formula>
    </cfRule>
  </conditionalFormatting>
  <conditionalFormatting sqref="G26">
    <cfRule type="cellIs" dxfId="53" priority="4" operator="greaterThan">
      <formula>$F$30</formula>
    </cfRule>
    <cfRule type="cellIs" dxfId="52" priority="5" operator="between">
      <formula>$E$30</formula>
      <formula>$F$30</formula>
    </cfRule>
    <cfRule type="cellIs" dxfId="51" priority="6" operator="lessThanOrEqual">
      <formula>$E$30</formula>
    </cfRule>
  </conditionalFormatting>
  <conditionalFormatting sqref="G28">
    <cfRule type="cellIs" dxfId="50" priority="1" operator="greaterThan">
      <formula>$F$30</formula>
    </cfRule>
    <cfRule type="cellIs" dxfId="49" priority="2" operator="between">
      <formula>$E$30</formula>
      <formula>$F$30</formula>
    </cfRule>
    <cfRule type="cellIs" dxfId="48" priority="3" operator="lessThanOrEqual">
      <formula>$E$30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R317"/>
  <sheetViews>
    <sheetView topLeftCell="A14" zoomScale="60" zoomScaleNormal="60" workbookViewId="0">
      <selection activeCell="I3" sqref="I3:O5"/>
    </sheetView>
  </sheetViews>
  <sheetFormatPr baseColWidth="10" defaultColWidth="11.42578125" defaultRowHeight="15" x14ac:dyDescent="0.25"/>
  <cols>
    <col min="1" max="1" width="34.5703125" customWidth="1"/>
    <col min="2" max="2" width="32.28515625" customWidth="1"/>
    <col min="3" max="3" width="24.7109375" customWidth="1"/>
    <col min="4" max="4" width="29.140625" bestFit="1" customWidth="1"/>
    <col min="5" max="5" width="17.85546875" customWidth="1"/>
    <col min="6" max="6" width="21.28515625" customWidth="1"/>
    <col min="7" max="7" width="26.140625" customWidth="1"/>
    <col min="9" max="9" width="37.42578125" customWidth="1"/>
    <col min="10" max="10" width="25.7109375" customWidth="1"/>
    <col min="11" max="11" width="22.5703125" customWidth="1"/>
    <col min="12" max="12" width="21.7109375" customWidth="1"/>
    <col min="13" max="13" width="22" customWidth="1"/>
    <col min="14" max="14" width="21.85546875" customWidth="1"/>
    <col min="15" max="15" width="21.7109375" customWidth="1"/>
    <col min="16" max="16" width="3.85546875" hidden="1" customWidth="1"/>
    <col min="17" max="17" width="13.85546875" hidden="1" customWidth="1"/>
    <col min="18" max="18" width="32.85546875" hidden="1" customWidth="1"/>
    <col min="19" max="19" width="26.42578125" customWidth="1"/>
    <col min="20" max="20" width="23.28515625" customWidth="1"/>
    <col min="21" max="21" width="21" customWidth="1"/>
    <col min="22" max="22" width="20.140625" customWidth="1"/>
    <col min="23" max="23" width="19" customWidth="1"/>
    <col min="24" max="24" width="24.7109375" customWidth="1"/>
    <col min="25" max="25" width="15.140625" customWidth="1"/>
    <col min="26" max="26" width="43.5703125" customWidth="1"/>
    <col min="27" max="27" width="27.42578125" customWidth="1"/>
    <col min="28" max="28" width="25.7109375" customWidth="1"/>
    <col min="29" max="29" width="20.7109375" customWidth="1"/>
    <col min="30" max="30" width="16.85546875" customWidth="1"/>
    <col min="31" max="31" width="19.5703125" customWidth="1"/>
    <col min="32" max="32" width="23.28515625" customWidth="1"/>
  </cols>
  <sheetData>
    <row r="1" spans="1:18" ht="33.75" customHeight="1" x14ac:dyDescent="0.25">
      <c r="A1" s="645" t="s">
        <v>177</v>
      </c>
      <c r="B1" s="645"/>
      <c r="C1" s="643" t="s">
        <v>236</v>
      </c>
      <c r="D1" s="643"/>
      <c r="E1" s="641" t="s">
        <v>235</v>
      </c>
      <c r="F1" s="641"/>
      <c r="G1" s="641"/>
      <c r="I1" s="647" t="s">
        <v>20</v>
      </c>
      <c r="J1" s="647"/>
      <c r="K1" s="647"/>
      <c r="L1" s="647"/>
      <c r="M1" s="647"/>
      <c r="N1" s="647"/>
      <c r="O1" s="647"/>
    </row>
    <row r="2" spans="1:18" ht="22.5" customHeight="1" x14ac:dyDescent="0.25">
      <c r="A2" s="646"/>
      <c r="B2" s="646"/>
      <c r="C2" s="644"/>
      <c r="D2" s="644"/>
      <c r="E2" s="642"/>
      <c r="F2" s="642"/>
      <c r="G2" s="642"/>
      <c r="I2" s="648" t="s">
        <v>215</v>
      </c>
      <c r="J2" s="648"/>
      <c r="K2" s="648"/>
      <c r="L2" s="648"/>
      <c r="M2" s="648"/>
      <c r="N2" s="648"/>
      <c r="O2" s="648"/>
    </row>
    <row r="3" spans="1:18" ht="82.5" customHeight="1" x14ac:dyDescent="0.25">
      <c r="A3" s="646"/>
      <c r="B3" s="646"/>
      <c r="C3" s="644"/>
      <c r="D3" s="644"/>
      <c r="E3" s="642"/>
      <c r="F3" s="642"/>
      <c r="G3" s="642"/>
      <c r="I3" s="627"/>
      <c r="J3" s="627"/>
      <c r="K3" s="627"/>
      <c r="L3" s="627"/>
      <c r="M3" s="627"/>
      <c r="N3" s="627"/>
      <c r="O3" s="627"/>
    </row>
    <row r="4" spans="1:18" ht="18.75" x14ac:dyDescent="0.25">
      <c r="A4" s="275" t="s">
        <v>200</v>
      </c>
      <c r="B4" s="342"/>
      <c r="C4" s="342"/>
      <c r="D4" s="342"/>
      <c r="E4" s="342"/>
      <c r="F4" s="342"/>
      <c r="G4" s="342"/>
      <c r="I4" s="649"/>
      <c r="J4" s="649"/>
      <c r="K4" s="649"/>
      <c r="L4" s="649"/>
      <c r="M4" s="649"/>
      <c r="N4" s="649"/>
      <c r="O4" s="649"/>
    </row>
    <row r="5" spans="1:18" ht="194.25" customHeight="1" x14ac:dyDescent="0.25">
      <c r="D5" s="312"/>
      <c r="E5" s="54"/>
      <c r="F5" s="54"/>
      <c r="G5" s="54"/>
      <c r="I5" s="649"/>
      <c r="J5" s="649"/>
      <c r="K5" s="649"/>
      <c r="L5" s="649"/>
      <c r="M5" s="649"/>
      <c r="N5" s="649"/>
      <c r="O5" s="649"/>
    </row>
    <row r="6" spans="1:18" ht="21" x14ac:dyDescent="0.25">
      <c r="A6" s="650" t="s">
        <v>64</v>
      </c>
      <c r="B6" s="650"/>
      <c r="D6" s="312"/>
      <c r="E6" s="54"/>
      <c r="F6" s="54"/>
      <c r="G6" s="54"/>
      <c r="I6" s="32"/>
      <c r="J6" s="32"/>
      <c r="K6" s="32"/>
      <c r="L6" s="32"/>
      <c r="M6" s="32"/>
      <c r="N6" s="32"/>
      <c r="O6" s="32"/>
    </row>
    <row r="7" spans="1:18" x14ac:dyDescent="0.25">
      <c r="A7" s="31"/>
      <c r="B7" s="343"/>
      <c r="E7" s="54"/>
      <c r="F7" s="54"/>
      <c r="G7" s="54"/>
      <c r="I7" s="32"/>
      <c r="J7" s="32"/>
      <c r="K7" s="32"/>
      <c r="L7" s="32"/>
      <c r="M7" s="32"/>
      <c r="N7" s="32"/>
      <c r="O7" s="32"/>
    </row>
    <row r="8" spans="1:18" ht="45" x14ac:dyDescent="0.25">
      <c r="A8" s="149" t="s">
        <v>65</v>
      </c>
      <c r="B8" s="173" t="s">
        <v>66</v>
      </c>
      <c r="C8" s="59" t="s">
        <v>190</v>
      </c>
      <c r="D8" s="173" t="s">
        <v>191</v>
      </c>
      <c r="E8" s="304" t="s">
        <v>192</v>
      </c>
      <c r="F8" s="304" t="s">
        <v>193</v>
      </c>
      <c r="G8" s="304" t="s">
        <v>194</v>
      </c>
      <c r="I8" s="59" t="s">
        <v>199</v>
      </c>
      <c r="J8" s="59" t="s">
        <v>68</v>
      </c>
      <c r="K8" s="443" t="s">
        <v>24</v>
      </c>
      <c r="L8" s="443" t="s">
        <v>25</v>
      </c>
      <c r="M8" s="443" t="s">
        <v>26</v>
      </c>
      <c r="N8" s="443" t="s">
        <v>27</v>
      </c>
      <c r="O8" s="443" t="s">
        <v>28</v>
      </c>
      <c r="Q8" s="250" t="s">
        <v>69</v>
      </c>
    </row>
    <row r="9" spans="1:18" ht="23.25" x14ac:dyDescent="0.25">
      <c r="A9" s="493" t="s">
        <v>67</v>
      </c>
      <c r="B9" s="494"/>
      <c r="C9" s="495"/>
      <c r="D9" s="495"/>
      <c r="E9" s="496"/>
      <c r="F9" s="496"/>
      <c r="G9" s="497">
        <f>C9+D9-E9-F9</f>
        <v>0</v>
      </c>
      <c r="I9" s="104" t="s">
        <v>67</v>
      </c>
      <c r="J9" s="462">
        <f>SUM(G9:G15)</f>
        <v>0</v>
      </c>
      <c r="K9" s="500">
        <f>J68</f>
        <v>0</v>
      </c>
      <c r="L9" s="500">
        <f>J119</f>
        <v>0</v>
      </c>
      <c r="M9" s="500">
        <f>J170</f>
        <v>0</v>
      </c>
      <c r="N9" s="500">
        <f>J221</f>
        <v>0</v>
      </c>
      <c r="O9" s="500">
        <f>J272</f>
        <v>0</v>
      </c>
      <c r="P9" s="348"/>
      <c r="Q9" s="349">
        <f t="shared" ref="Q9:Q16" si="0">IF((O9-J9)&gt;=0,(O9-J9),0)</f>
        <v>0</v>
      </c>
    </row>
    <row r="10" spans="1:18" ht="23.25" x14ac:dyDescent="0.25">
      <c r="A10" s="493" t="s">
        <v>67</v>
      </c>
      <c r="B10" s="494"/>
      <c r="C10" s="495"/>
      <c r="D10" s="495"/>
      <c r="E10" s="496"/>
      <c r="F10" s="496"/>
      <c r="G10" s="497">
        <f t="shared" ref="G10:G34" si="1">C10+D10-E10-F10</f>
        <v>0</v>
      </c>
      <c r="I10" s="501" t="s">
        <v>71</v>
      </c>
      <c r="J10" s="502">
        <f>SUM(G17:G19)</f>
        <v>0</v>
      </c>
      <c r="K10" s="503">
        <f t="shared" ref="K10:K13" si="2">J69</f>
        <v>0</v>
      </c>
      <c r="L10" s="503">
        <f t="shared" ref="L10:L13" si="3">J120</f>
        <v>0</v>
      </c>
      <c r="M10" s="503">
        <f t="shared" ref="M10:M13" si="4">J171</f>
        <v>0</v>
      </c>
      <c r="N10" s="503">
        <f t="shared" ref="N10:N13" si="5">J222</f>
        <v>0</v>
      </c>
      <c r="O10" s="503">
        <f t="shared" ref="O10:O13" si="6">J273</f>
        <v>0</v>
      </c>
      <c r="P10" s="350"/>
      <c r="Q10" s="351">
        <f t="shared" si="0"/>
        <v>0</v>
      </c>
    </row>
    <row r="11" spans="1:18" ht="23.25" x14ac:dyDescent="0.25">
      <c r="A11" s="493" t="s">
        <v>67</v>
      </c>
      <c r="B11" s="494"/>
      <c r="C11" s="495"/>
      <c r="D11" s="495"/>
      <c r="E11" s="495"/>
      <c r="F11" s="495"/>
      <c r="G11" s="497">
        <f t="shared" si="1"/>
        <v>0</v>
      </c>
      <c r="I11" s="501" t="s">
        <v>72</v>
      </c>
      <c r="J11" s="502">
        <f>SUM(G21:G26)</f>
        <v>0</v>
      </c>
      <c r="K11" s="503">
        <f t="shared" si="2"/>
        <v>0</v>
      </c>
      <c r="L11" s="503">
        <f t="shared" si="3"/>
        <v>0</v>
      </c>
      <c r="M11" s="503">
        <f t="shared" si="4"/>
        <v>0</v>
      </c>
      <c r="N11" s="503">
        <f t="shared" si="5"/>
        <v>0</v>
      </c>
      <c r="O11" s="503">
        <f t="shared" si="6"/>
        <v>0</v>
      </c>
      <c r="P11" s="350"/>
      <c r="Q11" s="351">
        <f t="shared" si="0"/>
        <v>0</v>
      </c>
    </row>
    <row r="12" spans="1:18" ht="30" x14ac:dyDescent="0.25">
      <c r="A12" s="493" t="s">
        <v>67</v>
      </c>
      <c r="B12" s="494"/>
      <c r="C12" s="495"/>
      <c r="D12" s="495"/>
      <c r="E12" s="495"/>
      <c r="F12" s="495"/>
      <c r="G12" s="498">
        <f t="shared" si="1"/>
        <v>0</v>
      </c>
      <c r="I12" s="104" t="s">
        <v>73</v>
      </c>
      <c r="J12" s="462">
        <f>SUM(G28:G30)</f>
        <v>0</v>
      </c>
      <c r="K12" s="500">
        <f t="shared" si="2"/>
        <v>0</v>
      </c>
      <c r="L12" s="500">
        <f t="shared" si="3"/>
        <v>0</v>
      </c>
      <c r="M12" s="500">
        <f t="shared" si="4"/>
        <v>0</v>
      </c>
      <c r="N12" s="500">
        <f t="shared" si="5"/>
        <v>0</v>
      </c>
      <c r="O12" s="500">
        <f t="shared" si="6"/>
        <v>0</v>
      </c>
      <c r="P12" s="348"/>
      <c r="Q12" s="349">
        <f t="shared" si="0"/>
        <v>0</v>
      </c>
      <c r="R12" s="312"/>
    </row>
    <row r="13" spans="1:18" ht="30" x14ac:dyDescent="0.25">
      <c r="A13" s="493" t="s">
        <v>67</v>
      </c>
      <c r="B13" s="494"/>
      <c r="C13" s="495"/>
      <c r="D13" s="495"/>
      <c r="E13" s="495"/>
      <c r="F13" s="495"/>
      <c r="G13" s="498">
        <f t="shared" si="1"/>
        <v>0</v>
      </c>
      <c r="I13" s="501" t="s">
        <v>75</v>
      </c>
      <c r="J13" s="502">
        <f>SUM(G32:G34)</f>
        <v>0</v>
      </c>
      <c r="K13" s="503">
        <f t="shared" si="2"/>
        <v>0</v>
      </c>
      <c r="L13" s="503">
        <f t="shared" si="3"/>
        <v>0</v>
      </c>
      <c r="M13" s="503">
        <f t="shared" si="4"/>
        <v>0</v>
      </c>
      <c r="N13" s="503">
        <f t="shared" si="5"/>
        <v>0</v>
      </c>
      <c r="O13" s="503">
        <f t="shared" si="6"/>
        <v>0</v>
      </c>
      <c r="P13" s="350"/>
      <c r="Q13" s="351">
        <f t="shared" si="0"/>
        <v>0</v>
      </c>
    </row>
    <row r="14" spans="1:18" ht="99.75" customHeight="1" x14ac:dyDescent="0.25">
      <c r="A14" s="493" t="s">
        <v>67</v>
      </c>
      <c r="B14" s="494"/>
      <c r="C14" s="495"/>
      <c r="D14" s="495"/>
      <c r="E14" s="495"/>
      <c r="F14" s="495"/>
      <c r="G14" s="498">
        <f t="shared" si="1"/>
        <v>0</v>
      </c>
      <c r="I14" s="504" t="s">
        <v>233</v>
      </c>
      <c r="J14" s="505">
        <f t="shared" ref="J14:O14" si="7">J11+J13+J10</f>
        <v>0</v>
      </c>
      <c r="K14" s="505">
        <f t="shared" si="7"/>
        <v>0</v>
      </c>
      <c r="L14" s="505">
        <f>L11+L13+L10</f>
        <v>0</v>
      </c>
      <c r="M14" s="505">
        <f t="shared" si="7"/>
        <v>0</v>
      </c>
      <c r="N14" s="505">
        <f t="shared" si="7"/>
        <v>0</v>
      </c>
      <c r="O14" s="505">
        <f t="shared" si="7"/>
        <v>0</v>
      </c>
      <c r="P14" s="350"/>
      <c r="Q14" s="351">
        <f t="shared" si="0"/>
        <v>0</v>
      </c>
    </row>
    <row r="15" spans="1:18" ht="88.5" customHeight="1" x14ac:dyDescent="0.25">
      <c r="A15" s="493" t="s">
        <v>67</v>
      </c>
      <c r="B15" s="494"/>
      <c r="C15" s="495"/>
      <c r="D15" s="495"/>
      <c r="E15" s="495"/>
      <c r="F15" s="495"/>
      <c r="G15" s="498">
        <f t="shared" si="1"/>
        <v>0</v>
      </c>
      <c r="I15" s="107" t="s">
        <v>234</v>
      </c>
      <c r="J15" s="465">
        <f>J9+J12</f>
        <v>0</v>
      </c>
      <c r="K15" s="465">
        <f t="shared" ref="K15:O15" si="8">K9+K12</f>
        <v>0</v>
      </c>
      <c r="L15" s="465">
        <f>L9+L12</f>
        <v>0</v>
      </c>
      <c r="M15" s="465">
        <f t="shared" si="8"/>
        <v>0</v>
      </c>
      <c r="N15" s="465">
        <f t="shared" si="8"/>
        <v>0</v>
      </c>
      <c r="O15" s="465">
        <f t="shared" si="8"/>
        <v>0</v>
      </c>
      <c r="P15" s="348"/>
      <c r="Q15" s="349">
        <f t="shared" si="0"/>
        <v>0</v>
      </c>
    </row>
    <row r="16" spans="1:18" ht="45.75" thickBot="1" x14ac:dyDescent="0.3">
      <c r="A16" s="411"/>
      <c r="B16" s="173" t="s">
        <v>66</v>
      </c>
      <c r="C16" s="59" t="s">
        <v>190</v>
      </c>
      <c r="D16" s="173" t="s">
        <v>191</v>
      </c>
      <c r="E16" s="304" t="s">
        <v>192</v>
      </c>
      <c r="F16" s="304" t="s">
        <v>193</v>
      </c>
      <c r="G16" s="304" t="s">
        <v>194</v>
      </c>
      <c r="I16" s="506" t="s">
        <v>65</v>
      </c>
      <c r="J16" s="466">
        <f>J14+J15</f>
        <v>0</v>
      </c>
      <c r="K16" s="466">
        <f t="shared" ref="K16:O16" si="9">K14+K15</f>
        <v>0</v>
      </c>
      <c r="L16" s="466">
        <f>L14+L15</f>
        <v>0</v>
      </c>
      <c r="M16" s="466">
        <f t="shared" si="9"/>
        <v>0</v>
      </c>
      <c r="N16" s="466">
        <f t="shared" si="9"/>
        <v>0</v>
      </c>
      <c r="O16" s="466">
        <f t="shared" si="9"/>
        <v>0</v>
      </c>
      <c r="Q16" s="34">
        <f t="shared" si="0"/>
        <v>0</v>
      </c>
    </row>
    <row r="17" spans="1:18" ht="45" x14ac:dyDescent="0.25">
      <c r="A17" s="499" t="s">
        <v>74</v>
      </c>
      <c r="B17" s="412"/>
      <c r="C17" s="188"/>
      <c r="D17" s="186"/>
      <c r="E17" s="186"/>
      <c r="F17" s="186"/>
      <c r="G17" s="415">
        <f t="shared" si="1"/>
        <v>0</v>
      </c>
      <c r="I17" s="85" t="s">
        <v>78</v>
      </c>
      <c r="J17" s="474"/>
      <c r="K17" s="475"/>
      <c r="L17" s="475"/>
      <c r="M17" s="475"/>
      <c r="N17" s="475"/>
      <c r="O17" s="475"/>
      <c r="Q17" s="103"/>
    </row>
    <row r="18" spans="1:18" ht="45" x14ac:dyDescent="0.25">
      <c r="A18" s="499" t="s">
        <v>74</v>
      </c>
      <c r="B18" s="413"/>
      <c r="C18" s="188"/>
      <c r="D18" s="186"/>
      <c r="E18" s="186"/>
      <c r="F18" s="186"/>
      <c r="G18" s="415">
        <f t="shared" si="1"/>
        <v>0</v>
      </c>
      <c r="I18" s="109" t="s">
        <v>79</v>
      </c>
      <c r="J18" s="457">
        <f>SUM(F38:F39)</f>
        <v>0</v>
      </c>
      <c r="K18" s="458">
        <f>J77</f>
        <v>0</v>
      </c>
      <c r="L18" s="458">
        <f>J128</f>
        <v>0</v>
      </c>
      <c r="M18" s="458">
        <f>J179</f>
        <v>0</v>
      </c>
      <c r="N18" s="458">
        <f>J230</f>
        <v>0</v>
      </c>
      <c r="O18" s="458">
        <f>J281</f>
        <v>0</v>
      </c>
      <c r="Q18" s="34">
        <f>IF((O18-J18)&gt;=0,(O18-J18),0)</f>
        <v>0</v>
      </c>
    </row>
    <row r="19" spans="1:18" ht="45.75" thickBot="1" x14ac:dyDescent="0.3">
      <c r="A19" s="499" t="s">
        <v>74</v>
      </c>
      <c r="B19" s="414"/>
      <c r="C19" s="188"/>
      <c r="D19" s="186"/>
      <c r="E19" s="186"/>
      <c r="F19" s="186"/>
      <c r="G19" s="415">
        <f t="shared" si="1"/>
        <v>0</v>
      </c>
      <c r="I19" s="109" t="s">
        <v>80</v>
      </c>
      <c r="J19" s="457">
        <f>SUM(F40:F41)</f>
        <v>0</v>
      </c>
      <c r="K19" s="458">
        <f t="shared" ref="K19:K21" si="10">J78</f>
        <v>0</v>
      </c>
      <c r="L19" s="458">
        <f t="shared" ref="L19:L21" si="11">J129</f>
        <v>0</v>
      </c>
      <c r="M19" s="458">
        <f t="shared" ref="M19:M21" si="12">J180</f>
        <v>0</v>
      </c>
      <c r="N19" s="458">
        <f t="shared" ref="N19:N21" si="13">J231</f>
        <v>0</v>
      </c>
      <c r="O19" s="458">
        <f t="shared" ref="O19:O21" si="14">J282</f>
        <v>0</v>
      </c>
      <c r="Q19" s="34">
        <f>IF((O19-J19)&gt;=0,(O19-J19),0)</f>
        <v>0</v>
      </c>
    </row>
    <row r="20" spans="1:18" ht="45.75" thickBot="1" x14ac:dyDescent="0.3">
      <c r="A20" s="411"/>
      <c r="B20" s="173" t="s">
        <v>66</v>
      </c>
      <c r="C20" s="59" t="s">
        <v>190</v>
      </c>
      <c r="D20" s="173" t="s">
        <v>191</v>
      </c>
      <c r="E20" s="304" t="s">
        <v>192</v>
      </c>
      <c r="F20" s="304" t="s">
        <v>193</v>
      </c>
      <c r="G20" s="304" t="s">
        <v>194</v>
      </c>
      <c r="I20" s="110" t="s">
        <v>81</v>
      </c>
      <c r="J20" s="458">
        <f>SUM(F42:F43)</f>
        <v>0</v>
      </c>
      <c r="K20" s="458">
        <f t="shared" si="10"/>
        <v>0</v>
      </c>
      <c r="L20" s="458">
        <f t="shared" si="11"/>
        <v>0</v>
      </c>
      <c r="M20" s="458">
        <f t="shared" si="12"/>
        <v>0</v>
      </c>
      <c r="N20" s="458">
        <f t="shared" si="13"/>
        <v>0</v>
      </c>
      <c r="O20" s="458">
        <f t="shared" si="14"/>
        <v>0</v>
      </c>
      <c r="Q20" s="34">
        <f>IF((O20-J20)&gt;=0,(O20-J20),0)</f>
        <v>0</v>
      </c>
    </row>
    <row r="21" spans="1:18" ht="23.25" x14ac:dyDescent="0.25">
      <c r="A21" s="499" t="s">
        <v>72</v>
      </c>
      <c r="B21" s="412"/>
      <c r="C21" s="188"/>
      <c r="D21" s="186"/>
      <c r="E21" s="186"/>
      <c r="F21" s="186"/>
      <c r="G21" s="415">
        <f t="shared" si="1"/>
        <v>0</v>
      </c>
      <c r="I21" s="110" t="s">
        <v>226</v>
      </c>
      <c r="J21" s="458">
        <f>SUM(F44:F54)</f>
        <v>0</v>
      </c>
      <c r="K21" s="458">
        <f t="shared" si="10"/>
        <v>0</v>
      </c>
      <c r="L21" s="458">
        <f t="shared" si="11"/>
        <v>0</v>
      </c>
      <c r="M21" s="458">
        <f t="shared" si="12"/>
        <v>0</v>
      </c>
      <c r="N21" s="458">
        <f t="shared" si="13"/>
        <v>0</v>
      </c>
      <c r="O21" s="458">
        <f t="shared" si="14"/>
        <v>0</v>
      </c>
      <c r="Q21" s="34">
        <f>IF((O21-J21)&gt;=0,(O21-J21),0)</f>
        <v>0</v>
      </c>
    </row>
    <row r="22" spans="1:18" x14ac:dyDescent="0.25">
      <c r="A22" s="499" t="s">
        <v>72</v>
      </c>
      <c r="B22" s="413"/>
      <c r="C22" s="188"/>
      <c r="D22" s="186"/>
      <c r="E22" s="186"/>
      <c r="F22" s="186"/>
      <c r="G22" s="415">
        <f t="shared" si="1"/>
        <v>0</v>
      </c>
      <c r="I22" s="67"/>
      <c r="J22" s="67"/>
      <c r="K22" s="67"/>
      <c r="L22" s="67"/>
      <c r="M22" s="67"/>
      <c r="N22" s="67"/>
      <c r="O22" s="67"/>
    </row>
    <row r="23" spans="1:18" ht="45.75" customHeight="1" x14ac:dyDescent="0.25">
      <c r="A23" s="499" t="s">
        <v>72</v>
      </c>
      <c r="B23" s="413"/>
      <c r="C23" s="188"/>
      <c r="D23" s="186"/>
      <c r="E23" s="186"/>
      <c r="F23" s="186"/>
      <c r="G23" s="415">
        <f t="shared" si="1"/>
        <v>0</v>
      </c>
      <c r="I23" s="98" t="s">
        <v>198</v>
      </c>
      <c r="J23" s="461">
        <f t="shared" ref="J23:N23" si="15">J14+J15+SUM(J18:J21)</f>
        <v>0</v>
      </c>
      <c r="K23" s="461">
        <f t="shared" si="15"/>
        <v>0</v>
      </c>
      <c r="L23" s="461">
        <f t="shared" si="15"/>
        <v>0</v>
      </c>
      <c r="M23" s="461">
        <f t="shared" si="15"/>
        <v>0</v>
      </c>
      <c r="N23" s="461">
        <f t="shared" si="15"/>
        <v>0</v>
      </c>
      <c r="O23" s="461">
        <f>O14+O15+SUM(O18:O21)</f>
        <v>0</v>
      </c>
    </row>
    <row r="24" spans="1:18" ht="23.25" x14ac:dyDescent="0.35">
      <c r="A24" s="499" t="s">
        <v>72</v>
      </c>
      <c r="B24" s="413"/>
      <c r="C24" s="188"/>
      <c r="D24" s="186"/>
      <c r="E24" s="186"/>
      <c r="F24" s="186"/>
      <c r="G24" s="415">
        <f t="shared" si="1"/>
        <v>0</v>
      </c>
      <c r="I24" s="67"/>
      <c r="J24" s="126" t="s">
        <v>137</v>
      </c>
      <c r="K24" s="126" t="s">
        <v>132</v>
      </c>
      <c r="L24" s="126" t="s">
        <v>133</v>
      </c>
      <c r="M24" s="126" t="s">
        <v>134</v>
      </c>
      <c r="N24" s="126" t="s">
        <v>135</v>
      </c>
      <c r="O24" s="126" t="s">
        <v>136</v>
      </c>
    </row>
    <row r="25" spans="1:18" ht="134.25" customHeight="1" x14ac:dyDescent="0.25">
      <c r="A25" s="499" t="s">
        <v>72</v>
      </c>
      <c r="B25" s="413"/>
      <c r="C25" s="188"/>
      <c r="D25" s="186"/>
      <c r="E25" s="186"/>
      <c r="F25" s="186"/>
      <c r="G25" s="415">
        <f t="shared" si="1"/>
        <v>0</v>
      </c>
      <c r="H25" s="479" t="s">
        <v>87</v>
      </c>
      <c r="I25" s="480" t="s">
        <v>232</v>
      </c>
      <c r="J25" s="455" t="e">
        <f>J14/J23</f>
        <v>#DIV/0!</v>
      </c>
      <c r="K25" s="455" t="e">
        <f t="shared" ref="K25:O25" si="16">K14/K23</f>
        <v>#DIV/0!</v>
      </c>
      <c r="L25" s="455" t="e">
        <f t="shared" si="16"/>
        <v>#DIV/0!</v>
      </c>
      <c r="M25" s="455" t="e">
        <f t="shared" si="16"/>
        <v>#DIV/0!</v>
      </c>
      <c r="N25" s="455" t="e">
        <f t="shared" si="16"/>
        <v>#DIV/0!</v>
      </c>
      <c r="O25" s="476" t="e">
        <f t="shared" si="16"/>
        <v>#DIV/0!</v>
      </c>
    </row>
    <row r="26" spans="1:18" ht="107.25" customHeight="1" thickBot="1" x14ac:dyDescent="0.3">
      <c r="A26" s="499" t="s">
        <v>72</v>
      </c>
      <c r="B26" s="414"/>
      <c r="C26" s="188"/>
      <c r="D26" s="186"/>
      <c r="E26" s="186"/>
      <c r="F26" s="186"/>
      <c r="G26" s="415">
        <f t="shared" si="1"/>
        <v>0</v>
      </c>
      <c r="H26" s="477" t="s">
        <v>90</v>
      </c>
      <c r="I26" s="478" t="s">
        <v>237</v>
      </c>
      <c r="J26" s="468" t="e">
        <f>J15/J23</f>
        <v>#DIV/0!</v>
      </c>
      <c r="K26" s="468" t="e">
        <f t="shared" ref="K26:N26" si="17">K15/K23</f>
        <v>#DIV/0!</v>
      </c>
      <c r="L26" s="468" t="e">
        <f t="shared" si="17"/>
        <v>#DIV/0!</v>
      </c>
      <c r="M26" s="468" t="e">
        <f t="shared" si="17"/>
        <v>#DIV/0!</v>
      </c>
      <c r="N26" s="468" t="e">
        <f t="shared" si="17"/>
        <v>#DIV/0!</v>
      </c>
      <c r="O26" s="476" t="e">
        <f>O15/O23</f>
        <v>#DIV/0!</v>
      </c>
    </row>
    <row r="27" spans="1:18" ht="47.25" customHeight="1" x14ac:dyDescent="0.25">
      <c r="A27" s="411"/>
      <c r="B27" s="173" t="s">
        <v>66</v>
      </c>
      <c r="C27" s="59" t="s">
        <v>190</v>
      </c>
      <c r="D27" s="173" t="s">
        <v>191</v>
      </c>
      <c r="E27" s="304" t="s">
        <v>192</v>
      </c>
      <c r="F27" s="304" t="s">
        <v>193</v>
      </c>
      <c r="G27" s="304" t="s">
        <v>194</v>
      </c>
      <c r="M27" s="481" t="s">
        <v>87</v>
      </c>
      <c r="N27" s="482" t="s">
        <v>45</v>
      </c>
      <c r="O27" s="476" t="e">
        <f>AVERAGE(M25:O25)</f>
        <v>#DIV/0!</v>
      </c>
    </row>
    <row r="28" spans="1:18" ht="55.5" customHeight="1" x14ac:dyDescent="0.25">
      <c r="A28" s="493" t="s">
        <v>83</v>
      </c>
      <c r="B28" s="494"/>
      <c r="C28" s="495"/>
      <c r="D28" s="495"/>
      <c r="E28" s="495"/>
      <c r="F28" s="495"/>
      <c r="G28" s="498">
        <f t="shared" si="1"/>
        <v>0</v>
      </c>
      <c r="I28" s="101"/>
      <c r="J28" s="70"/>
      <c r="K28" s="102"/>
      <c r="L28" s="102"/>
      <c r="M28" s="354" t="s">
        <v>90</v>
      </c>
      <c r="N28" s="129" t="s">
        <v>45</v>
      </c>
      <c r="O28" s="476" t="e">
        <f>AVERAGE(M26:O26)</f>
        <v>#DIV/0!</v>
      </c>
    </row>
    <row r="29" spans="1:18" ht="110.25" customHeight="1" x14ac:dyDescent="0.25">
      <c r="A29" s="493" t="s">
        <v>83</v>
      </c>
      <c r="B29" s="494"/>
      <c r="C29" s="495"/>
      <c r="D29" s="495"/>
      <c r="E29" s="495"/>
      <c r="F29" s="495"/>
      <c r="G29" s="498">
        <f t="shared" si="1"/>
        <v>0</v>
      </c>
      <c r="L29" s="31"/>
      <c r="M29" s="135" t="s">
        <v>109</v>
      </c>
      <c r="N29" s="135" t="s">
        <v>43</v>
      </c>
    </row>
    <row r="30" spans="1:18" ht="92.25" customHeight="1" x14ac:dyDescent="0.25">
      <c r="A30" s="493" t="s">
        <v>83</v>
      </c>
      <c r="B30" s="494"/>
      <c r="C30" s="495"/>
      <c r="D30" s="495"/>
      <c r="E30" s="495"/>
      <c r="F30" s="495"/>
      <c r="G30" s="498">
        <f t="shared" si="1"/>
        <v>0</v>
      </c>
      <c r="I30" s="479" t="s">
        <v>87</v>
      </c>
      <c r="J30" s="634" t="s">
        <v>223</v>
      </c>
      <c r="K30" s="635"/>
      <c r="L30" s="636"/>
      <c r="M30" s="467" t="e">
        <f>B59+10/100</f>
        <v>#DIV/0!</v>
      </c>
      <c r="N30" s="467" t="e">
        <f>B59+(0.1*0.7)</f>
        <v>#DIV/0!</v>
      </c>
      <c r="O30" s="102"/>
      <c r="P30" s="102"/>
      <c r="Q30" s="103" t="str">
        <f>IF(Q14&lt;&gt;0,"Oui","Non")</f>
        <v>Non</v>
      </c>
      <c r="R30" s="103">
        <f>IF(L30=Q30,1,0)</f>
        <v>0</v>
      </c>
    </row>
    <row r="31" spans="1:18" ht="111" customHeight="1" thickBot="1" x14ac:dyDescent="0.3">
      <c r="A31" s="411"/>
      <c r="B31" s="173" t="s">
        <v>66</v>
      </c>
      <c r="C31" s="59" t="s">
        <v>190</v>
      </c>
      <c r="D31" s="173" t="s">
        <v>191</v>
      </c>
      <c r="E31" s="304" t="s">
        <v>192</v>
      </c>
      <c r="F31" s="304" t="s">
        <v>193</v>
      </c>
      <c r="G31" s="304" t="s">
        <v>194</v>
      </c>
      <c r="I31" s="477" t="s">
        <v>90</v>
      </c>
      <c r="J31" s="637" t="s">
        <v>230</v>
      </c>
      <c r="K31" s="638"/>
      <c r="L31" s="639"/>
      <c r="M31" s="456" t="e">
        <f>B60+20/100</f>
        <v>#DIV/0!</v>
      </c>
      <c r="N31" s="456" t="e">
        <f>B60+(0.2*0.7)</f>
        <v>#DIV/0!</v>
      </c>
      <c r="O31" s="102"/>
      <c r="P31" s="102"/>
      <c r="Q31" s="103" t="str">
        <f>IF(Q16&lt;&gt;0,"Oui","Non")</f>
        <v>Non</v>
      </c>
      <c r="R31" s="103">
        <f>IF(L31=Q31,1,0)</f>
        <v>0</v>
      </c>
    </row>
    <row r="32" spans="1:18" ht="41.45" customHeight="1" x14ac:dyDescent="0.25">
      <c r="A32" s="499" t="s">
        <v>86</v>
      </c>
      <c r="B32" s="412"/>
      <c r="C32" s="188"/>
      <c r="D32" s="186"/>
      <c r="E32" s="186"/>
      <c r="F32" s="186"/>
      <c r="G32" s="415">
        <f>C32+D32-E32-F32</f>
        <v>0</v>
      </c>
    </row>
    <row r="33" spans="1:18" ht="36" customHeight="1" x14ac:dyDescent="0.25">
      <c r="A33" s="499" t="s">
        <v>86</v>
      </c>
      <c r="B33" s="413"/>
      <c r="C33" s="188"/>
      <c r="D33" s="186"/>
      <c r="E33" s="186"/>
      <c r="F33" s="186"/>
      <c r="G33" s="415">
        <f t="shared" si="1"/>
        <v>0</v>
      </c>
      <c r="N33" s="355"/>
      <c r="O33" s="355"/>
      <c r="P33" s="355"/>
    </row>
    <row r="34" spans="1:18" ht="36" customHeight="1" thickBot="1" x14ac:dyDescent="0.3">
      <c r="A34" s="499" t="s">
        <v>86</v>
      </c>
      <c r="B34" s="414"/>
      <c r="C34" s="188"/>
      <c r="D34" s="186"/>
      <c r="E34" s="186"/>
      <c r="F34" s="186"/>
      <c r="G34" s="415">
        <f t="shared" si="1"/>
        <v>0</v>
      </c>
      <c r="N34" s="312"/>
      <c r="Q34" s="355"/>
    </row>
    <row r="35" spans="1:18" ht="28.5" customHeight="1" x14ac:dyDescent="0.25">
      <c r="N35" s="356"/>
    </row>
    <row r="36" spans="1:18" ht="44.25" customHeight="1" x14ac:dyDescent="0.25">
      <c r="A36" s="357" t="s">
        <v>78</v>
      </c>
      <c r="B36" s="358" t="s">
        <v>89</v>
      </c>
      <c r="C36" s="32"/>
      <c r="D36" s="32"/>
      <c r="E36" s="32"/>
      <c r="F36" s="32"/>
      <c r="H36" s="223"/>
      <c r="N36" s="359"/>
    </row>
    <row r="37" spans="1:18" ht="30" x14ac:dyDescent="0.25">
      <c r="A37" s="149"/>
      <c r="B37" s="173" t="s">
        <v>91</v>
      </c>
      <c r="C37" s="59" t="s">
        <v>195</v>
      </c>
      <c r="D37" s="59" t="s">
        <v>191</v>
      </c>
      <c r="E37" s="59" t="s">
        <v>192</v>
      </c>
      <c r="F37" s="59" t="s">
        <v>92</v>
      </c>
      <c r="H37" s="223"/>
    </row>
    <row r="38" spans="1:18" x14ac:dyDescent="0.25">
      <c r="A38" s="109" t="s">
        <v>79</v>
      </c>
      <c r="B38" s="435"/>
      <c r="C38" s="436"/>
      <c r="D38" s="436"/>
      <c r="E38" s="436"/>
      <c r="F38" s="65">
        <f>C38+D38-E38</f>
        <v>0</v>
      </c>
      <c r="H38" s="223"/>
      <c r="R38" s="355"/>
    </row>
    <row r="39" spans="1:18" ht="14.45" customHeight="1" x14ac:dyDescent="0.25">
      <c r="A39" s="109" t="s">
        <v>79</v>
      </c>
      <c r="B39" s="435"/>
      <c r="C39" s="436"/>
      <c r="D39" s="436"/>
      <c r="E39" s="436"/>
      <c r="F39" s="65">
        <f t="shared" ref="F39:F54" si="18">C39+D39-E39</f>
        <v>0</v>
      </c>
      <c r="H39" s="267"/>
    </row>
    <row r="40" spans="1:18" x14ac:dyDescent="0.25">
      <c r="A40" s="109" t="s">
        <v>80</v>
      </c>
      <c r="B40" s="435"/>
      <c r="C40" s="436"/>
      <c r="D40" s="436"/>
      <c r="E40" s="436"/>
      <c r="F40" s="65">
        <f t="shared" si="18"/>
        <v>0</v>
      </c>
    </row>
    <row r="41" spans="1:18" x14ac:dyDescent="0.25">
      <c r="A41" s="109" t="s">
        <v>80</v>
      </c>
      <c r="B41" s="435"/>
      <c r="C41" s="436"/>
      <c r="D41" s="436"/>
      <c r="E41" s="436"/>
      <c r="F41" s="65">
        <f t="shared" si="18"/>
        <v>0</v>
      </c>
    </row>
    <row r="42" spans="1:18" x14ac:dyDescent="0.25">
      <c r="A42" s="437" t="s">
        <v>81</v>
      </c>
      <c r="B42" s="435"/>
      <c r="C42" s="436"/>
      <c r="D42" s="436"/>
      <c r="E42" s="436"/>
      <c r="F42" s="65">
        <f t="shared" si="18"/>
        <v>0</v>
      </c>
    </row>
    <row r="43" spans="1:18" x14ac:dyDescent="0.25">
      <c r="A43" s="437" t="s">
        <v>81</v>
      </c>
      <c r="B43" s="435"/>
      <c r="C43" s="436"/>
      <c r="D43" s="436"/>
      <c r="E43" s="436"/>
      <c r="F43" s="65">
        <f t="shared" si="18"/>
        <v>0</v>
      </c>
    </row>
    <row r="44" spans="1:18" x14ac:dyDescent="0.25">
      <c r="A44" s="437" t="s">
        <v>82</v>
      </c>
      <c r="B44" s="435"/>
      <c r="C44" s="436"/>
      <c r="D44" s="436"/>
      <c r="E44" s="436"/>
      <c r="F44" s="65">
        <f t="shared" si="18"/>
        <v>0</v>
      </c>
    </row>
    <row r="45" spans="1:18" x14ac:dyDescent="0.25">
      <c r="A45" s="437" t="s">
        <v>82</v>
      </c>
      <c r="B45" s="435"/>
      <c r="C45" s="436"/>
      <c r="D45" s="436"/>
      <c r="E45" s="436"/>
      <c r="F45" s="65">
        <f t="shared" si="18"/>
        <v>0</v>
      </c>
    </row>
    <row r="46" spans="1:18" x14ac:dyDescent="0.25">
      <c r="A46" s="451"/>
      <c r="B46" s="435"/>
      <c r="C46" s="436"/>
      <c r="D46" s="436"/>
      <c r="E46" s="436"/>
      <c r="F46" s="65">
        <f t="shared" si="18"/>
        <v>0</v>
      </c>
    </row>
    <row r="47" spans="1:18" x14ac:dyDescent="0.25">
      <c r="A47" s="451"/>
      <c r="B47" s="435"/>
      <c r="C47" s="436"/>
      <c r="D47" s="436"/>
      <c r="E47" s="436"/>
      <c r="F47" s="65">
        <f t="shared" si="18"/>
        <v>0</v>
      </c>
    </row>
    <row r="48" spans="1:18" x14ac:dyDescent="0.25">
      <c r="A48" s="451"/>
      <c r="B48" s="435"/>
      <c r="C48" s="436"/>
      <c r="D48" s="436"/>
      <c r="E48" s="436"/>
      <c r="F48" s="65">
        <f t="shared" si="18"/>
        <v>0</v>
      </c>
    </row>
    <row r="49" spans="1:10" x14ac:dyDescent="0.25">
      <c r="A49" s="451"/>
      <c r="B49" s="435"/>
      <c r="C49" s="436"/>
      <c r="D49" s="436"/>
      <c r="E49" s="436"/>
      <c r="F49" s="65">
        <f t="shared" si="18"/>
        <v>0</v>
      </c>
    </row>
    <row r="50" spans="1:10" x14ac:dyDescent="0.25">
      <c r="A50" s="451"/>
      <c r="B50" s="435"/>
      <c r="C50" s="436"/>
      <c r="D50" s="436"/>
      <c r="E50" s="436"/>
      <c r="F50" s="65">
        <f t="shared" si="18"/>
        <v>0</v>
      </c>
    </row>
    <row r="51" spans="1:10" x14ac:dyDescent="0.25">
      <c r="A51" s="451"/>
      <c r="B51" s="435"/>
      <c r="C51" s="436"/>
      <c r="D51" s="436"/>
      <c r="E51" s="436"/>
      <c r="F51" s="65">
        <f t="shared" si="18"/>
        <v>0</v>
      </c>
    </row>
    <row r="52" spans="1:10" x14ac:dyDescent="0.25">
      <c r="A52" s="451"/>
      <c r="B52" s="435"/>
      <c r="C52" s="436"/>
      <c r="D52" s="436"/>
      <c r="E52" s="436"/>
      <c r="F52" s="65">
        <f t="shared" si="18"/>
        <v>0</v>
      </c>
    </row>
    <row r="53" spans="1:10" x14ac:dyDescent="0.25">
      <c r="A53" s="451"/>
      <c r="B53" s="435"/>
      <c r="C53" s="436"/>
      <c r="D53" s="436"/>
      <c r="E53" s="436"/>
      <c r="F53" s="65">
        <f t="shared" si="18"/>
        <v>0</v>
      </c>
    </row>
    <row r="54" spans="1:10" x14ac:dyDescent="0.25">
      <c r="A54" s="451"/>
      <c r="B54" s="435"/>
      <c r="C54" s="436"/>
      <c r="D54" s="436"/>
      <c r="E54" s="436"/>
      <c r="F54" s="65">
        <f t="shared" si="18"/>
        <v>0</v>
      </c>
    </row>
    <row r="55" spans="1:10" ht="15.75" thickBot="1" x14ac:dyDescent="0.3"/>
    <row r="56" spans="1:10" ht="98.25" customHeight="1" thickBot="1" x14ac:dyDescent="0.3">
      <c r="A56" s="507" t="s">
        <v>231</v>
      </c>
      <c r="B56" s="508">
        <f>SUM(G17:G19,G21:G26,G32:G34)</f>
        <v>0</v>
      </c>
      <c r="C56" s="146"/>
      <c r="D56" s="146"/>
      <c r="E56" s="146"/>
    </row>
    <row r="57" spans="1:10" ht="87.75" customHeight="1" x14ac:dyDescent="0.25">
      <c r="A57" s="113" t="s">
        <v>94</v>
      </c>
      <c r="B57" s="453">
        <f>SUM(G9:G15,G28:G30)</f>
        <v>0</v>
      </c>
      <c r="C57" s="31"/>
      <c r="D57" s="31"/>
      <c r="E57" s="31"/>
    </row>
    <row r="58" spans="1:10" ht="47.25" customHeight="1" x14ac:dyDescent="0.25">
      <c r="A58" s="483" t="s">
        <v>196</v>
      </c>
      <c r="B58" s="459">
        <f>B56+B57+SUM(F38:F54)</f>
        <v>0</v>
      </c>
      <c r="C58" s="31"/>
      <c r="D58" s="31"/>
      <c r="E58" s="31"/>
    </row>
    <row r="59" spans="1:10" ht="105" customHeight="1" x14ac:dyDescent="0.25">
      <c r="A59" s="106" t="s">
        <v>227</v>
      </c>
      <c r="B59" s="484" t="e">
        <f>B56/B58</f>
        <v>#DIV/0!</v>
      </c>
      <c r="C59" s="416"/>
      <c r="D59" s="416"/>
      <c r="E59" s="416"/>
    </row>
    <row r="60" spans="1:10" ht="123" customHeight="1" x14ac:dyDescent="0.25">
      <c r="A60" s="370" t="s">
        <v>228</v>
      </c>
      <c r="B60" s="485" t="e">
        <f>B57/B58</f>
        <v>#DIV/0!</v>
      </c>
    </row>
    <row r="62" spans="1:10" ht="26.25" x14ac:dyDescent="0.4">
      <c r="A62" s="640" t="s">
        <v>152</v>
      </c>
      <c r="B62" s="640"/>
      <c r="C62" s="640"/>
      <c r="D62" s="640"/>
      <c r="E62" s="640"/>
      <c r="F62" s="640"/>
      <c r="G62" s="640"/>
      <c r="H62" s="640"/>
      <c r="I62" s="640"/>
      <c r="J62" s="640"/>
    </row>
    <row r="65" spans="1:11" x14ac:dyDescent="0.25">
      <c r="A65" s="363" t="s">
        <v>105</v>
      </c>
      <c r="B65" s="417" t="s">
        <v>151</v>
      </c>
      <c r="D65" s="312"/>
      <c r="E65" s="54"/>
      <c r="F65" s="54"/>
      <c r="G65" s="54"/>
      <c r="I65" s="32"/>
      <c r="J65" s="32"/>
      <c r="K65" s="32"/>
    </row>
    <row r="66" spans="1:11" ht="23.25" x14ac:dyDescent="0.25">
      <c r="A66" s="364" t="s">
        <v>24</v>
      </c>
      <c r="B66" s="343"/>
      <c r="E66" s="54"/>
      <c r="F66" s="54"/>
      <c r="G66" s="54"/>
      <c r="I66" s="32"/>
      <c r="J66" s="32"/>
      <c r="K66" s="32"/>
    </row>
    <row r="67" spans="1:11" ht="45" x14ac:dyDescent="0.25">
      <c r="A67" s="418" t="s">
        <v>65</v>
      </c>
      <c r="B67" s="49" t="s">
        <v>66</v>
      </c>
      <c r="C67" s="419" t="s">
        <v>190</v>
      </c>
      <c r="D67" s="49" t="s">
        <v>191</v>
      </c>
      <c r="E67" s="420" t="s">
        <v>192</v>
      </c>
      <c r="F67" s="420" t="s">
        <v>193</v>
      </c>
      <c r="G67" s="420" t="s">
        <v>194</v>
      </c>
      <c r="I67" s="171" t="s">
        <v>199</v>
      </c>
      <c r="J67" s="171" t="s">
        <v>24</v>
      </c>
    </row>
    <row r="68" spans="1:11" ht="23.25" customHeight="1" x14ac:dyDescent="0.25">
      <c r="A68" s="369" t="s">
        <v>67</v>
      </c>
      <c r="B68" s="421"/>
      <c r="C68" s="422"/>
      <c r="D68" s="422"/>
      <c r="E68" s="422"/>
      <c r="F68" s="422"/>
      <c r="G68" s="423">
        <f>C68+D68-E68-F68</f>
        <v>0</v>
      </c>
      <c r="I68" s="369" t="s">
        <v>67</v>
      </c>
      <c r="J68" s="470">
        <f>SUM(G68:G74)</f>
        <v>0</v>
      </c>
    </row>
    <row r="69" spans="1:11" ht="23.25" x14ac:dyDescent="0.25">
      <c r="A69" s="369" t="s">
        <v>67</v>
      </c>
      <c r="B69" s="421"/>
      <c r="C69" s="422"/>
      <c r="D69" s="422"/>
      <c r="E69" s="422"/>
      <c r="F69" s="422"/>
      <c r="G69" s="423">
        <f t="shared" ref="G69:G74" si="19">C69+D69-E69-F69</f>
        <v>0</v>
      </c>
      <c r="I69" s="105" t="s">
        <v>71</v>
      </c>
      <c r="J69" s="463">
        <f>SUM(G76:G78)</f>
        <v>0</v>
      </c>
    </row>
    <row r="70" spans="1:11" ht="23.25" x14ac:dyDescent="0.25">
      <c r="A70" s="369" t="s">
        <v>67</v>
      </c>
      <c r="B70" s="421"/>
      <c r="C70" s="422"/>
      <c r="D70" s="422"/>
      <c r="E70" s="422"/>
      <c r="F70" s="422"/>
      <c r="G70" s="423">
        <f t="shared" si="19"/>
        <v>0</v>
      </c>
      <c r="I70" s="105" t="s">
        <v>72</v>
      </c>
      <c r="J70" s="463">
        <f>SUM(G80:G85)</f>
        <v>0</v>
      </c>
    </row>
    <row r="71" spans="1:11" ht="30" x14ac:dyDescent="0.25">
      <c r="A71" s="369" t="s">
        <v>67</v>
      </c>
      <c r="B71" s="421"/>
      <c r="C71" s="422"/>
      <c r="D71" s="422"/>
      <c r="E71" s="422"/>
      <c r="F71" s="422"/>
      <c r="G71" s="423">
        <f t="shared" si="19"/>
        <v>0</v>
      </c>
      <c r="I71" s="369" t="s">
        <v>73</v>
      </c>
      <c r="J71" s="470">
        <f>SUM(G87:G89)</f>
        <v>0</v>
      </c>
    </row>
    <row r="72" spans="1:11" ht="30" x14ac:dyDescent="0.25">
      <c r="A72" s="369" t="s">
        <v>67</v>
      </c>
      <c r="B72" s="421"/>
      <c r="C72" s="422"/>
      <c r="D72" s="422"/>
      <c r="E72" s="422"/>
      <c r="F72" s="422"/>
      <c r="G72" s="423">
        <f t="shared" si="19"/>
        <v>0</v>
      </c>
      <c r="I72" s="105" t="s">
        <v>75</v>
      </c>
      <c r="J72" s="463">
        <f>SUM(G91:G93)</f>
        <v>0</v>
      </c>
    </row>
    <row r="73" spans="1:11" ht="90" customHeight="1" x14ac:dyDescent="0.25">
      <c r="A73" s="369" t="s">
        <v>67</v>
      </c>
      <c r="B73" s="421"/>
      <c r="C73" s="422"/>
      <c r="D73" s="422"/>
      <c r="E73" s="422"/>
      <c r="F73" s="422"/>
      <c r="G73" s="423">
        <f t="shared" si="19"/>
        <v>0</v>
      </c>
      <c r="I73" s="106" t="s">
        <v>225</v>
      </c>
      <c r="J73" s="464">
        <f>J70+J72+J69</f>
        <v>0</v>
      </c>
    </row>
    <row r="74" spans="1:11" ht="91.5" customHeight="1" x14ac:dyDescent="0.25">
      <c r="A74" s="369" t="s">
        <v>67</v>
      </c>
      <c r="B74" s="421"/>
      <c r="C74" s="422"/>
      <c r="D74" s="422"/>
      <c r="E74" s="422"/>
      <c r="F74" s="422"/>
      <c r="G74" s="423">
        <f t="shared" si="19"/>
        <v>0</v>
      </c>
      <c r="I74" s="370" t="s">
        <v>77</v>
      </c>
      <c r="J74" s="471">
        <f>J68+J71</f>
        <v>0</v>
      </c>
    </row>
    <row r="75" spans="1:11" ht="45.75" thickBot="1" x14ac:dyDescent="0.3">
      <c r="A75" s="411"/>
      <c r="B75" s="424" t="s">
        <v>66</v>
      </c>
      <c r="C75" s="171" t="s">
        <v>190</v>
      </c>
      <c r="D75" s="86" t="s">
        <v>191</v>
      </c>
      <c r="E75" s="425" t="s">
        <v>192</v>
      </c>
      <c r="F75" s="425" t="s">
        <v>197</v>
      </c>
      <c r="G75" s="425" t="s">
        <v>194</v>
      </c>
      <c r="I75" s="371" t="s">
        <v>106</v>
      </c>
      <c r="J75" s="466">
        <f>(J73+J74)</f>
        <v>0</v>
      </c>
    </row>
    <row r="76" spans="1:11" ht="40.5" customHeight="1" x14ac:dyDescent="0.25">
      <c r="A76" s="426" t="s">
        <v>74</v>
      </c>
      <c r="B76" s="427"/>
      <c r="C76" s="428"/>
      <c r="D76" s="429"/>
      <c r="E76" s="429"/>
      <c r="F76" s="429"/>
      <c r="G76" s="430">
        <f t="shared" ref="G76:G78" si="20">C76+D76-E76-F76</f>
        <v>0</v>
      </c>
      <c r="I76" s="85" t="s">
        <v>78</v>
      </c>
      <c r="J76" s="31"/>
    </row>
    <row r="77" spans="1:11" ht="39.6" customHeight="1" x14ac:dyDescent="0.25">
      <c r="A77" s="426" t="s">
        <v>74</v>
      </c>
      <c r="B77" s="431"/>
      <c r="C77" s="428"/>
      <c r="D77" s="429"/>
      <c r="E77" s="429"/>
      <c r="F77" s="429"/>
      <c r="G77" s="430">
        <f t="shared" si="20"/>
        <v>0</v>
      </c>
      <c r="I77" s="109" t="s">
        <v>79</v>
      </c>
      <c r="J77" s="457">
        <f>SUM(F97:F98)</f>
        <v>0</v>
      </c>
    </row>
    <row r="78" spans="1:11" ht="51.6" customHeight="1" thickBot="1" x14ac:dyDescent="0.3">
      <c r="A78" s="426" t="s">
        <v>74</v>
      </c>
      <c r="B78" s="432"/>
      <c r="C78" s="428"/>
      <c r="D78" s="429"/>
      <c r="E78" s="429"/>
      <c r="F78" s="429"/>
      <c r="G78" s="430">
        <f t="shared" si="20"/>
        <v>0</v>
      </c>
      <c r="I78" s="109" t="s">
        <v>80</v>
      </c>
      <c r="J78" s="457">
        <f>SUM(F99:F100)</f>
        <v>0</v>
      </c>
    </row>
    <row r="79" spans="1:11" ht="45.75" thickBot="1" x14ac:dyDescent="0.3">
      <c r="A79" s="411"/>
      <c r="B79" s="424" t="s">
        <v>66</v>
      </c>
      <c r="C79" s="171" t="s">
        <v>190</v>
      </c>
      <c r="D79" s="86" t="s">
        <v>191</v>
      </c>
      <c r="E79" s="425" t="s">
        <v>192</v>
      </c>
      <c r="F79" s="425" t="s">
        <v>197</v>
      </c>
      <c r="G79" s="425" t="s">
        <v>194</v>
      </c>
      <c r="I79" s="110" t="s">
        <v>81</v>
      </c>
      <c r="J79" s="458">
        <f>SUM(F101:F102)</f>
        <v>0</v>
      </c>
    </row>
    <row r="80" spans="1:11" ht="23.25" x14ac:dyDescent="0.25">
      <c r="A80" s="426" t="s">
        <v>72</v>
      </c>
      <c r="B80" s="427"/>
      <c r="C80" s="428"/>
      <c r="D80" s="429"/>
      <c r="E80" s="429"/>
      <c r="F80" s="429"/>
      <c r="G80" s="430">
        <f t="shared" ref="G80:G85" si="21">C80+D80-E80-F80</f>
        <v>0</v>
      </c>
      <c r="I80" s="110" t="s">
        <v>226</v>
      </c>
      <c r="J80" s="458">
        <f>SUM(F103:F113)</f>
        <v>0</v>
      </c>
    </row>
    <row r="81" spans="1:11" ht="23.25" x14ac:dyDescent="0.25">
      <c r="A81" s="426" t="s">
        <v>72</v>
      </c>
      <c r="B81" s="431"/>
      <c r="C81" s="428"/>
      <c r="D81" s="429"/>
      <c r="E81" s="429"/>
      <c r="F81" s="429"/>
      <c r="G81" s="430">
        <f t="shared" si="21"/>
        <v>0</v>
      </c>
      <c r="I81" s="149" t="s">
        <v>104</v>
      </c>
      <c r="J81" s="364">
        <f>SUM(J77:J80)</f>
        <v>0</v>
      </c>
    </row>
    <row r="82" spans="1:11" x14ac:dyDescent="0.25">
      <c r="A82" s="426" t="s">
        <v>72</v>
      </c>
      <c r="B82" s="431"/>
      <c r="C82" s="428"/>
      <c r="D82" s="429"/>
      <c r="E82" s="429"/>
      <c r="F82" s="429"/>
      <c r="G82" s="430">
        <f t="shared" si="21"/>
        <v>0</v>
      </c>
      <c r="I82" s="67"/>
      <c r="J82" s="67"/>
    </row>
    <row r="83" spans="1:11" ht="37.5" x14ac:dyDescent="0.25">
      <c r="A83" s="426" t="s">
        <v>72</v>
      </c>
      <c r="B83" s="431"/>
      <c r="C83" s="428"/>
      <c r="D83" s="429"/>
      <c r="E83" s="429"/>
      <c r="F83" s="429"/>
      <c r="G83" s="430">
        <f t="shared" si="21"/>
        <v>0</v>
      </c>
      <c r="I83" s="373" t="s">
        <v>198</v>
      </c>
      <c r="J83" s="473">
        <f>J73+J74+SUM(J77:J80)</f>
        <v>0</v>
      </c>
    </row>
    <row r="84" spans="1:11" x14ac:dyDescent="0.25">
      <c r="A84" s="426" t="s">
        <v>72</v>
      </c>
      <c r="B84" s="431"/>
      <c r="C84" s="428"/>
      <c r="D84" s="429"/>
      <c r="E84" s="429"/>
      <c r="F84" s="429"/>
      <c r="G84" s="430">
        <f t="shared" si="21"/>
        <v>0</v>
      </c>
      <c r="I84" s="67"/>
      <c r="J84" s="67"/>
    </row>
    <row r="85" spans="1:11" ht="119.25" customHeight="1" thickBot="1" x14ac:dyDescent="0.3">
      <c r="A85" s="426" t="s">
        <v>72</v>
      </c>
      <c r="B85" s="432"/>
      <c r="C85" s="428"/>
      <c r="D85" s="429"/>
      <c r="E85" s="429"/>
      <c r="F85" s="429"/>
      <c r="G85" s="430">
        <f t="shared" si="21"/>
        <v>0</v>
      </c>
      <c r="I85" s="106" t="s">
        <v>227</v>
      </c>
      <c r="J85" s="489" t="e">
        <f>J73/J83</f>
        <v>#DIV/0!</v>
      </c>
    </row>
    <row r="86" spans="1:11" ht="120" customHeight="1" x14ac:dyDescent="0.25">
      <c r="A86" s="433"/>
      <c r="B86" s="424" t="s">
        <v>66</v>
      </c>
      <c r="C86" s="171" t="s">
        <v>190</v>
      </c>
      <c r="D86" s="86" t="s">
        <v>191</v>
      </c>
      <c r="E86" s="425" t="s">
        <v>192</v>
      </c>
      <c r="F86" s="425" t="s">
        <v>197</v>
      </c>
      <c r="G86" s="425" t="s">
        <v>194</v>
      </c>
      <c r="I86" s="370" t="s">
        <v>228</v>
      </c>
      <c r="J86" s="488" t="e">
        <f>J74/J83</f>
        <v>#DIV/0!</v>
      </c>
    </row>
    <row r="87" spans="1:11" ht="30" x14ac:dyDescent="0.25">
      <c r="A87" s="369" t="s">
        <v>83</v>
      </c>
      <c r="B87" s="421"/>
      <c r="C87" s="422"/>
      <c r="D87" s="422"/>
      <c r="E87" s="422"/>
      <c r="F87" s="422"/>
      <c r="G87" s="423">
        <f t="shared" ref="G87:G89" si="22">C87+D87-E87-F87</f>
        <v>0</v>
      </c>
      <c r="K87" s="102"/>
    </row>
    <row r="88" spans="1:11" ht="30.75" thickBot="1" x14ac:dyDescent="0.3">
      <c r="A88" s="369" t="s">
        <v>83</v>
      </c>
      <c r="B88" s="421"/>
      <c r="C88" s="422"/>
      <c r="D88" s="422"/>
      <c r="E88" s="422"/>
      <c r="F88" s="422"/>
      <c r="G88" s="423">
        <f t="shared" si="22"/>
        <v>0</v>
      </c>
      <c r="I88" s="101"/>
      <c r="J88" s="70"/>
    </row>
    <row r="89" spans="1:11" ht="83.25" customHeight="1" thickBot="1" x14ac:dyDescent="0.3">
      <c r="A89" s="369" t="s">
        <v>83</v>
      </c>
      <c r="B89" s="421"/>
      <c r="C89" s="422"/>
      <c r="D89" s="422"/>
      <c r="E89" s="422"/>
      <c r="F89" s="422"/>
      <c r="G89" s="423">
        <f t="shared" si="22"/>
        <v>0</v>
      </c>
      <c r="I89" s="112" t="s">
        <v>229</v>
      </c>
      <c r="J89" s="452">
        <f>SUM(G76:G78,G80:G85,G91:G93)</f>
        <v>0</v>
      </c>
    </row>
    <row r="90" spans="1:11" ht="95.25" customHeight="1" thickBot="1" x14ac:dyDescent="0.3">
      <c r="A90" s="411"/>
      <c r="B90" s="424" t="s">
        <v>66</v>
      </c>
      <c r="C90" s="171" t="s">
        <v>190</v>
      </c>
      <c r="D90" s="86" t="s">
        <v>191</v>
      </c>
      <c r="E90" s="425" t="s">
        <v>192</v>
      </c>
      <c r="F90" s="425" t="s">
        <v>197</v>
      </c>
      <c r="G90" s="425" t="s">
        <v>194</v>
      </c>
      <c r="I90" s="113" t="s">
        <v>94</v>
      </c>
      <c r="J90" s="453">
        <f>SUM(G68:G74,G87:G89)</f>
        <v>0</v>
      </c>
    </row>
    <row r="91" spans="1:11" ht="30" x14ac:dyDescent="0.25">
      <c r="A91" s="426" t="s">
        <v>86</v>
      </c>
      <c r="B91" s="427"/>
      <c r="C91" s="428"/>
      <c r="D91" s="429"/>
      <c r="E91" s="429"/>
      <c r="F91" s="429"/>
      <c r="G91" s="434">
        <f>C91+D91-E91-F91</f>
        <v>0</v>
      </c>
      <c r="I91" s="114" t="s">
        <v>196</v>
      </c>
      <c r="J91" s="472">
        <f>J89+J90+SUM(F97:F113)</f>
        <v>0</v>
      </c>
    </row>
    <row r="92" spans="1:11" ht="111.75" customHeight="1" x14ac:dyDescent="0.25">
      <c r="A92" s="426" t="s">
        <v>86</v>
      </c>
      <c r="B92" s="431"/>
      <c r="C92" s="428"/>
      <c r="D92" s="429"/>
      <c r="E92" s="429"/>
      <c r="F92" s="429"/>
      <c r="G92" s="434">
        <f t="shared" ref="G92:G93" si="23">C92+D92-E92-F92</f>
        <v>0</v>
      </c>
      <c r="I92" s="487" t="s">
        <v>227</v>
      </c>
      <c r="J92" s="489" t="e">
        <f>J89/J91</f>
        <v>#DIV/0!</v>
      </c>
    </row>
    <row r="93" spans="1:11" ht="129.75" customHeight="1" thickBot="1" x14ac:dyDescent="0.3">
      <c r="A93" s="426" t="s">
        <v>86</v>
      </c>
      <c r="B93" s="432"/>
      <c r="C93" s="428"/>
      <c r="D93" s="429"/>
      <c r="E93" s="429"/>
      <c r="F93" s="429"/>
      <c r="G93" s="434">
        <f t="shared" si="23"/>
        <v>0</v>
      </c>
      <c r="I93" s="370" t="s">
        <v>228</v>
      </c>
      <c r="J93" s="485" t="e">
        <f>J90/J91</f>
        <v>#DIV/0!</v>
      </c>
    </row>
    <row r="95" spans="1:11" ht="21" x14ac:dyDescent="0.25">
      <c r="A95" s="375" t="s">
        <v>78</v>
      </c>
      <c r="B95" s="358"/>
      <c r="C95" s="32"/>
      <c r="D95" s="32"/>
      <c r="E95" s="32"/>
      <c r="F95" s="32"/>
      <c r="H95" s="223"/>
    </row>
    <row r="96" spans="1:11" ht="30" x14ac:dyDescent="0.25">
      <c r="A96" s="149"/>
      <c r="B96" s="173" t="s">
        <v>91</v>
      </c>
      <c r="C96" s="59" t="s">
        <v>195</v>
      </c>
      <c r="D96" s="59" t="s">
        <v>191</v>
      </c>
      <c r="E96" s="59" t="s">
        <v>192</v>
      </c>
      <c r="F96" s="59" t="s">
        <v>92</v>
      </c>
      <c r="H96" s="223"/>
    </row>
    <row r="97" spans="1:8" x14ac:dyDescent="0.25">
      <c r="A97" s="109" t="s">
        <v>79</v>
      </c>
      <c r="B97" s="435"/>
      <c r="C97" s="436"/>
      <c r="D97" s="436"/>
      <c r="E97" s="436"/>
      <c r="F97" s="65">
        <f>C97+D97-E97</f>
        <v>0</v>
      </c>
      <c r="H97" s="223"/>
    </row>
    <row r="98" spans="1:8" x14ac:dyDescent="0.25">
      <c r="A98" s="109" t="s">
        <v>79</v>
      </c>
      <c r="B98" s="435"/>
      <c r="C98" s="436"/>
      <c r="D98" s="436"/>
      <c r="E98" s="436"/>
      <c r="F98" s="65">
        <f t="shared" ref="F98:F113" si="24">C98+D98-E98</f>
        <v>0</v>
      </c>
      <c r="H98" s="267"/>
    </row>
    <row r="99" spans="1:8" x14ac:dyDescent="0.25">
      <c r="A99" s="109" t="s">
        <v>80</v>
      </c>
      <c r="B99" s="435"/>
      <c r="C99" s="436"/>
      <c r="D99" s="436"/>
      <c r="E99" s="436"/>
      <c r="F99" s="65">
        <f t="shared" si="24"/>
        <v>0</v>
      </c>
    </row>
    <row r="100" spans="1:8" x14ac:dyDescent="0.25">
      <c r="A100" s="109" t="s">
        <v>80</v>
      </c>
      <c r="B100" s="435"/>
      <c r="C100" s="436"/>
      <c r="D100" s="436"/>
      <c r="E100" s="436"/>
      <c r="F100" s="65">
        <f t="shared" si="24"/>
        <v>0</v>
      </c>
    </row>
    <row r="101" spans="1:8" x14ac:dyDescent="0.25">
      <c r="A101" s="437" t="s">
        <v>81</v>
      </c>
      <c r="B101" s="435"/>
      <c r="C101" s="436"/>
      <c r="D101" s="436"/>
      <c r="E101" s="436"/>
      <c r="F101" s="65">
        <f t="shared" si="24"/>
        <v>0</v>
      </c>
    </row>
    <row r="102" spans="1:8" x14ac:dyDescent="0.25">
      <c r="A102" s="437" t="s">
        <v>81</v>
      </c>
      <c r="B102" s="435"/>
      <c r="C102" s="436"/>
      <c r="D102" s="436"/>
      <c r="E102" s="436"/>
      <c r="F102" s="65">
        <f t="shared" si="24"/>
        <v>0</v>
      </c>
    </row>
    <row r="103" spans="1:8" x14ac:dyDescent="0.25">
      <c r="A103" s="437" t="s">
        <v>82</v>
      </c>
      <c r="B103" s="435"/>
      <c r="C103" s="436"/>
      <c r="D103" s="436"/>
      <c r="E103" s="436"/>
      <c r="F103" s="65">
        <f t="shared" si="24"/>
        <v>0</v>
      </c>
    </row>
    <row r="104" spans="1:8" x14ac:dyDescent="0.25">
      <c r="A104" s="437" t="s">
        <v>82</v>
      </c>
      <c r="B104" s="435"/>
      <c r="C104" s="436"/>
      <c r="D104" s="436"/>
      <c r="E104" s="436"/>
      <c r="F104" s="65">
        <f t="shared" si="24"/>
        <v>0</v>
      </c>
    </row>
    <row r="105" spans="1:8" x14ac:dyDescent="0.25">
      <c r="A105" s="451"/>
      <c r="B105" s="435"/>
      <c r="C105" s="436"/>
      <c r="D105" s="436"/>
      <c r="E105" s="436"/>
      <c r="F105" s="65">
        <f t="shared" si="24"/>
        <v>0</v>
      </c>
    </row>
    <row r="106" spans="1:8" x14ac:dyDescent="0.25">
      <c r="A106" s="451"/>
      <c r="B106" s="435"/>
      <c r="C106" s="436"/>
      <c r="D106" s="436"/>
      <c r="E106" s="436"/>
      <c r="F106" s="65">
        <f t="shared" si="24"/>
        <v>0</v>
      </c>
    </row>
    <row r="107" spans="1:8" x14ac:dyDescent="0.25">
      <c r="A107" s="451"/>
      <c r="B107" s="435"/>
      <c r="C107" s="436"/>
      <c r="D107" s="436"/>
      <c r="E107" s="436"/>
      <c r="F107" s="65">
        <f t="shared" si="24"/>
        <v>0</v>
      </c>
    </row>
    <row r="108" spans="1:8" x14ac:dyDescent="0.25">
      <c r="A108" s="451"/>
      <c r="B108" s="435"/>
      <c r="C108" s="436"/>
      <c r="D108" s="436"/>
      <c r="E108" s="436"/>
      <c r="F108" s="65">
        <f t="shared" si="24"/>
        <v>0</v>
      </c>
    </row>
    <row r="109" spans="1:8" x14ac:dyDescent="0.25">
      <c r="A109" s="451"/>
      <c r="B109" s="435"/>
      <c r="C109" s="436"/>
      <c r="D109" s="436"/>
      <c r="E109" s="436"/>
      <c r="F109" s="65">
        <f t="shared" si="24"/>
        <v>0</v>
      </c>
    </row>
    <row r="110" spans="1:8" x14ac:dyDescent="0.25">
      <c r="A110" s="451"/>
      <c r="B110" s="435"/>
      <c r="C110" s="436"/>
      <c r="D110" s="436"/>
      <c r="E110" s="436"/>
      <c r="F110" s="65">
        <f t="shared" si="24"/>
        <v>0</v>
      </c>
    </row>
    <row r="111" spans="1:8" ht="15" customHeight="1" x14ac:dyDescent="0.25">
      <c r="A111" s="451"/>
      <c r="B111" s="435"/>
      <c r="C111" s="436"/>
      <c r="D111" s="436"/>
      <c r="E111" s="436"/>
      <c r="F111" s="65">
        <f t="shared" si="24"/>
        <v>0</v>
      </c>
    </row>
    <row r="112" spans="1:8" x14ac:dyDescent="0.25">
      <c r="A112" s="451"/>
      <c r="B112" s="435"/>
      <c r="C112" s="436"/>
      <c r="D112" s="436"/>
      <c r="E112" s="436"/>
      <c r="F112" s="65">
        <f t="shared" si="24"/>
        <v>0</v>
      </c>
    </row>
    <row r="113" spans="1:10" x14ac:dyDescent="0.25">
      <c r="A113" s="451"/>
      <c r="B113" s="435"/>
      <c r="C113" s="436"/>
      <c r="D113" s="436"/>
      <c r="E113" s="436"/>
      <c r="F113" s="65">
        <f t="shared" si="24"/>
        <v>0</v>
      </c>
    </row>
    <row r="115" spans="1:10" x14ac:dyDescent="0.25">
      <c r="C115" s="146"/>
      <c r="D115" s="146"/>
      <c r="E115" s="146"/>
    </row>
    <row r="116" spans="1:10" ht="23.1" customHeight="1" x14ac:dyDescent="0.25">
      <c r="A116" s="363" t="s">
        <v>105</v>
      </c>
      <c r="B116" s="172" t="s">
        <v>151</v>
      </c>
      <c r="D116" s="312"/>
      <c r="E116" s="54"/>
      <c r="F116" s="54"/>
      <c r="G116" s="54"/>
      <c r="I116" s="32"/>
      <c r="J116" s="32"/>
    </row>
    <row r="117" spans="1:10" ht="23.1" customHeight="1" x14ac:dyDescent="0.25">
      <c r="A117" s="364" t="s">
        <v>25</v>
      </c>
      <c r="B117" s="343"/>
      <c r="E117" s="54"/>
      <c r="F117" s="54"/>
      <c r="G117" s="54"/>
      <c r="I117" s="32"/>
      <c r="J117" s="32"/>
    </row>
    <row r="118" spans="1:10" ht="23.1" customHeight="1" x14ac:dyDescent="0.25">
      <c r="A118" s="418" t="s">
        <v>65</v>
      </c>
      <c r="B118" s="49" t="s">
        <v>66</v>
      </c>
      <c r="C118" s="419" t="s">
        <v>190</v>
      </c>
      <c r="D118" s="49" t="s">
        <v>191</v>
      </c>
      <c r="E118" s="420" t="s">
        <v>192</v>
      </c>
      <c r="F118" s="420" t="s">
        <v>193</v>
      </c>
      <c r="G118" s="420" t="s">
        <v>194</v>
      </c>
      <c r="I118" s="59" t="s">
        <v>199</v>
      </c>
      <c r="J118" s="59" t="s">
        <v>25</v>
      </c>
    </row>
    <row r="119" spans="1:10" ht="23.1" customHeight="1" x14ac:dyDescent="0.25">
      <c r="A119" s="369" t="s">
        <v>67</v>
      </c>
      <c r="B119" s="421"/>
      <c r="C119" s="422"/>
      <c r="D119" s="422"/>
      <c r="E119" s="422"/>
      <c r="F119" s="422"/>
      <c r="G119" s="423">
        <f>C119+D119-E119-F119</f>
        <v>0</v>
      </c>
      <c r="I119" s="369" t="s">
        <v>67</v>
      </c>
      <c r="J119" s="470">
        <f>SUM(G119:G125)</f>
        <v>0</v>
      </c>
    </row>
    <row r="120" spans="1:10" ht="23.1" customHeight="1" x14ac:dyDescent="0.25">
      <c r="A120" s="369" t="s">
        <v>67</v>
      </c>
      <c r="B120" s="421"/>
      <c r="C120" s="422"/>
      <c r="D120" s="422"/>
      <c r="E120" s="422"/>
      <c r="F120" s="422"/>
      <c r="G120" s="423">
        <f t="shared" ref="G120:G125" si="25">C120+D120-E120-F120</f>
        <v>0</v>
      </c>
      <c r="I120" s="105" t="s">
        <v>71</v>
      </c>
      <c r="J120" s="463">
        <f>SUM(G127:G129)</f>
        <v>0</v>
      </c>
    </row>
    <row r="121" spans="1:10" ht="23.1" customHeight="1" x14ac:dyDescent="0.25">
      <c r="A121" s="369" t="s">
        <v>67</v>
      </c>
      <c r="B121" s="421"/>
      <c r="C121" s="422"/>
      <c r="D121" s="422"/>
      <c r="E121" s="422"/>
      <c r="F121" s="422"/>
      <c r="G121" s="423">
        <f t="shared" si="25"/>
        <v>0</v>
      </c>
      <c r="I121" s="105" t="s">
        <v>72</v>
      </c>
      <c r="J121" s="463">
        <f>SUM(G131:G136)</f>
        <v>0</v>
      </c>
    </row>
    <row r="122" spans="1:10" ht="36.75" customHeight="1" x14ac:dyDescent="0.25">
      <c r="A122" s="369" t="s">
        <v>67</v>
      </c>
      <c r="B122" s="421"/>
      <c r="C122" s="422"/>
      <c r="D122" s="422"/>
      <c r="E122" s="422"/>
      <c r="F122" s="422"/>
      <c r="G122" s="423">
        <f t="shared" si="25"/>
        <v>0</v>
      </c>
      <c r="I122" s="369" t="s">
        <v>73</v>
      </c>
      <c r="J122" s="470">
        <f>SUM(G138:G140)</f>
        <v>0</v>
      </c>
    </row>
    <row r="123" spans="1:10" ht="38.25" customHeight="1" x14ac:dyDescent="0.25">
      <c r="A123" s="369" t="s">
        <v>67</v>
      </c>
      <c r="B123" s="421"/>
      <c r="C123" s="422"/>
      <c r="D123" s="422"/>
      <c r="E123" s="422"/>
      <c r="F123" s="422"/>
      <c r="G123" s="423">
        <f t="shared" si="25"/>
        <v>0</v>
      </c>
      <c r="I123" s="105" t="s">
        <v>75</v>
      </c>
      <c r="J123" s="463">
        <f>SUM(G142:G144)</f>
        <v>0</v>
      </c>
    </row>
    <row r="124" spans="1:10" ht="57.75" customHeight="1" x14ac:dyDescent="0.25">
      <c r="A124" s="369" t="s">
        <v>67</v>
      </c>
      <c r="B124" s="421"/>
      <c r="C124" s="422"/>
      <c r="D124" s="422"/>
      <c r="E124" s="422"/>
      <c r="F124" s="422"/>
      <c r="G124" s="423">
        <f t="shared" si="25"/>
        <v>0</v>
      </c>
      <c r="I124" s="106" t="s">
        <v>225</v>
      </c>
      <c r="J124" s="464">
        <f>J121+J123+J120</f>
        <v>0</v>
      </c>
    </row>
    <row r="125" spans="1:10" ht="51.75" customHeight="1" x14ac:dyDescent="0.25">
      <c r="A125" s="369" t="s">
        <v>67</v>
      </c>
      <c r="B125" s="421"/>
      <c r="C125" s="422"/>
      <c r="D125" s="422"/>
      <c r="E125" s="422"/>
      <c r="F125" s="422"/>
      <c r="G125" s="423">
        <f t="shared" si="25"/>
        <v>0</v>
      </c>
      <c r="I125" s="370" t="s">
        <v>77</v>
      </c>
      <c r="J125" s="471">
        <f>J119+J122</f>
        <v>0</v>
      </c>
    </row>
    <row r="126" spans="1:10" ht="23.1" customHeight="1" thickBot="1" x14ac:dyDescent="0.3">
      <c r="A126" s="411"/>
      <c r="B126" s="424" t="s">
        <v>66</v>
      </c>
      <c r="C126" s="171" t="s">
        <v>190</v>
      </c>
      <c r="D126" s="86" t="s">
        <v>191</v>
      </c>
      <c r="E126" s="425" t="s">
        <v>192</v>
      </c>
      <c r="F126" s="425" t="s">
        <v>197</v>
      </c>
      <c r="G126" s="425" t="s">
        <v>194</v>
      </c>
      <c r="I126" s="108" t="s">
        <v>106</v>
      </c>
      <c r="J126" s="466">
        <f>(J124+J125)</f>
        <v>0</v>
      </c>
    </row>
    <row r="127" spans="1:10" ht="45" x14ac:dyDescent="0.25">
      <c r="A127" s="426" t="s">
        <v>74</v>
      </c>
      <c r="B127" s="427"/>
      <c r="C127" s="428"/>
      <c r="D127" s="429"/>
      <c r="E127" s="429"/>
      <c r="F127" s="429"/>
      <c r="G127" s="430">
        <f t="shared" ref="G127:G129" si="26">C127+D127-E127-F127</f>
        <v>0</v>
      </c>
      <c r="I127" s="85" t="s">
        <v>78</v>
      </c>
      <c r="J127" s="31"/>
    </row>
    <row r="128" spans="1:10" ht="45" x14ac:dyDescent="0.25">
      <c r="A128" s="426" t="s">
        <v>74</v>
      </c>
      <c r="B128" s="431"/>
      <c r="C128" s="428"/>
      <c r="D128" s="429"/>
      <c r="E128" s="429"/>
      <c r="F128" s="429"/>
      <c r="G128" s="430">
        <f t="shared" si="26"/>
        <v>0</v>
      </c>
      <c r="I128" s="109" t="s">
        <v>79</v>
      </c>
      <c r="J128" s="457">
        <f>SUM(F148:F149)</f>
        <v>0</v>
      </c>
    </row>
    <row r="129" spans="1:10" ht="45.75" thickBot="1" x14ac:dyDescent="0.3">
      <c r="A129" s="426" t="s">
        <v>74</v>
      </c>
      <c r="B129" s="432"/>
      <c r="C129" s="428"/>
      <c r="D129" s="429"/>
      <c r="E129" s="429"/>
      <c r="F129" s="429"/>
      <c r="G129" s="430">
        <f t="shared" si="26"/>
        <v>0</v>
      </c>
      <c r="I129" s="109" t="s">
        <v>80</v>
      </c>
      <c r="J129" s="457">
        <f>SUM(F150:F151)</f>
        <v>0</v>
      </c>
    </row>
    <row r="130" spans="1:10" ht="45.75" thickBot="1" x14ac:dyDescent="0.3">
      <c r="A130" s="411"/>
      <c r="B130" s="424" t="s">
        <v>66</v>
      </c>
      <c r="C130" s="171" t="s">
        <v>190</v>
      </c>
      <c r="D130" s="86" t="s">
        <v>191</v>
      </c>
      <c r="E130" s="425" t="s">
        <v>192</v>
      </c>
      <c r="F130" s="425" t="s">
        <v>197</v>
      </c>
      <c r="G130" s="425" t="s">
        <v>194</v>
      </c>
      <c r="I130" s="110" t="s">
        <v>81</v>
      </c>
      <c r="J130" s="458">
        <f>SUM(F152:F153)</f>
        <v>0</v>
      </c>
    </row>
    <row r="131" spans="1:10" ht="23.25" x14ac:dyDescent="0.25">
      <c r="A131" s="426" t="s">
        <v>72</v>
      </c>
      <c r="B131" s="427"/>
      <c r="C131" s="428"/>
      <c r="D131" s="429"/>
      <c r="E131" s="429"/>
      <c r="F131" s="429"/>
      <c r="G131" s="430">
        <f t="shared" ref="G131:G136" si="27">C131+D131-E131-F131</f>
        <v>0</v>
      </c>
      <c r="I131" s="110" t="s">
        <v>226</v>
      </c>
      <c r="J131" s="458">
        <f>SUM(F154:F164)</f>
        <v>0</v>
      </c>
    </row>
    <row r="132" spans="1:10" ht="23.25" x14ac:dyDescent="0.25">
      <c r="A132" s="426" t="s">
        <v>72</v>
      </c>
      <c r="B132" s="431"/>
      <c r="C132" s="428"/>
      <c r="D132" s="429"/>
      <c r="E132" s="429"/>
      <c r="F132" s="429"/>
      <c r="G132" s="430">
        <f t="shared" si="27"/>
        <v>0</v>
      </c>
      <c r="I132" s="111" t="s">
        <v>104</v>
      </c>
      <c r="J132" s="459">
        <f>SUM(J128:J131)</f>
        <v>0</v>
      </c>
    </row>
    <row r="133" spans="1:10" x14ac:dyDescent="0.25">
      <c r="A133" s="426" t="s">
        <v>72</v>
      </c>
      <c r="B133" s="431"/>
      <c r="C133" s="428"/>
      <c r="D133" s="429"/>
      <c r="E133" s="429"/>
      <c r="F133" s="429"/>
      <c r="G133" s="430">
        <f t="shared" si="27"/>
        <v>0</v>
      </c>
      <c r="I133" s="67"/>
      <c r="J133" s="67"/>
    </row>
    <row r="134" spans="1:10" ht="35.25" customHeight="1" x14ac:dyDescent="0.25">
      <c r="A134" s="426" t="s">
        <v>72</v>
      </c>
      <c r="B134" s="431"/>
      <c r="C134" s="428"/>
      <c r="D134" s="429"/>
      <c r="E134" s="429"/>
      <c r="F134" s="429"/>
      <c r="G134" s="430">
        <f t="shared" si="27"/>
        <v>0</v>
      </c>
      <c r="I134" s="98" t="s">
        <v>198</v>
      </c>
      <c r="J134" s="461">
        <f>J124+J125+SUM(J128:J131)</f>
        <v>0</v>
      </c>
    </row>
    <row r="135" spans="1:10" x14ac:dyDescent="0.25">
      <c r="A135" s="426" t="s">
        <v>72</v>
      </c>
      <c r="B135" s="431"/>
      <c r="C135" s="428"/>
      <c r="D135" s="429"/>
      <c r="E135" s="429"/>
      <c r="F135" s="429"/>
      <c r="G135" s="430">
        <f t="shared" si="27"/>
        <v>0</v>
      </c>
      <c r="I135" s="67"/>
      <c r="J135" s="67"/>
    </row>
    <row r="136" spans="1:10" ht="113.25" customHeight="1" thickBot="1" x14ac:dyDescent="0.3">
      <c r="A136" s="426" t="s">
        <v>72</v>
      </c>
      <c r="B136" s="432"/>
      <c r="C136" s="428"/>
      <c r="D136" s="429"/>
      <c r="E136" s="429"/>
      <c r="F136" s="429"/>
      <c r="G136" s="430">
        <f t="shared" si="27"/>
        <v>0</v>
      </c>
      <c r="I136" s="480" t="s">
        <v>227</v>
      </c>
      <c r="J136" s="489" t="e">
        <f>J124/J134</f>
        <v>#DIV/0!</v>
      </c>
    </row>
    <row r="137" spans="1:10" ht="118.5" customHeight="1" x14ac:dyDescent="0.25">
      <c r="A137" s="433"/>
      <c r="B137" s="424" t="s">
        <v>66</v>
      </c>
      <c r="C137" s="171" t="s">
        <v>190</v>
      </c>
      <c r="D137" s="86" t="s">
        <v>191</v>
      </c>
      <c r="E137" s="425" t="s">
        <v>192</v>
      </c>
      <c r="F137" s="425" t="s">
        <v>197</v>
      </c>
      <c r="G137" s="425" t="s">
        <v>194</v>
      </c>
      <c r="I137" s="370" t="s">
        <v>228</v>
      </c>
      <c r="J137" s="488" t="e">
        <f>J125/J134</f>
        <v>#DIV/0!</v>
      </c>
    </row>
    <row r="138" spans="1:10" ht="30" x14ac:dyDescent="0.25">
      <c r="A138" s="369" t="s">
        <v>83</v>
      </c>
      <c r="B138" s="421"/>
      <c r="C138" s="422"/>
      <c r="D138" s="422"/>
      <c r="E138" s="422"/>
      <c r="F138" s="422"/>
      <c r="G138" s="423">
        <f t="shared" ref="G138:G140" si="28">C138+D138-E138-F138</f>
        <v>0</v>
      </c>
    </row>
    <row r="139" spans="1:10" ht="30.75" thickBot="1" x14ac:dyDescent="0.3">
      <c r="A139" s="369" t="s">
        <v>83</v>
      </c>
      <c r="B139" s="421"/>
      <c r="C139" s="422"/>
      <c r="D139" s="422"/>
      <c r="E139" s="422"/>
      <c r="F139" s="422"/>
      <c r="G139" s="423">
        <f t="shared" si="28"/>
        <v>0</v>
      </c>
      <c r="I139" s="101"/>
      <c r="J139" s="70"/>
    </row>
    <row r="140" spans="1:10" ht="71.25" customHeight="1" thickBot="1" x14ac:dyDescent="0.3">
      <c r="A140" s="369" t="s">
        <v>83</v>
      </c>
      <c r="B140" s="421"/>
      <c r="C140" s="422"/>
      <c r="D140" s="422"/>
      <c r="E140" s="422"/>
      <c r="F140" s="422"/>
      <c r="G140" s="423">
        <f t="shared" si="28"/>
        <v>0</v>
      </c>
      <c r="I140" s="112" t="s">
        <v>93</v>
      </c>
      <c r="J140" s="452">
        <f>SUM(G127:G129,G131:G136,G142:G144)</f>
        <v>0</v>
      </c>
    </row>
    <row r="141" spans="1:10" ht="85.5" customHeight="1" thickBot="1" x14ac:dyDescent="0.3">
      <c r="A141" s="411"/>
      <c r="B141" s="424" t="s">
        <v>66</v>
      </c>
      <c r="C141" s="171" t="s">
        <v>190</v>
      </c>
      <c r="D141" s="86" t="s">
        <v>191</v>
      </c>
      <c r="E141" s="425" t="s">
        <v>192</v>
      </c>
      <c r="F141" s="425" t="s">
        <v>197</v>
      </c>
      <c r="G141" s="425" t="s">
        <v>194</v>
      </c>
      <c r="I141" s="113" t="s">
        <v>94</v>
      </c>
      <c r="J141" s="453">
        <f>SUM(G119:G125,G138:G140)</f>
        <v>0</v>
      </c>
    </row>
    <row r="142" spans="1:10" ht="30" x14ac:dyDescent="0.25">
      <c r="A142" s="426" t="s">
        <v>86</v>
      </c>
      <c r="B142" s="427"/>
      <c r="C142" s="428"/>
      <c r="D142" s="429"/>
      <c r="E142" s="429"/>
      <c r="F142" s="429"/>
      <c r="G142" s="434">
        <f>C142+D142-E142-F142</f>
        <v>0</v>
      </c>
      <c r="I142" s="114" t="s">
        <v>196</v>
      </c>
      <c r="J142" s="454">
        <f>J140+J141+SUM(F148:F164)</f>
        <v>0</v>
      </c>
    </row>
    <row r="143" spans="1:10" ht="109.5" customHeight="1" x14ac:dyDescent="0.25">
      <c r="A143" s="426" t="s">
        <v>86</v>
      </c>
      <c r="B143" s="431"/>
      <c r="C143" s="428"/>
      <c r="D143" s="429"/>
      <c r="E143" s="429"/>
      <c r="F143" s="429"/>
      <c r="G143" s="434">
        <f t="shared" ref="G143:G144" si="29">C143+D143-E143-F143</f>
        <v>0</v>
      </c>
      <c r="I143" s="480" t="s">
        <v>227</v>
      </c>
      <c r="J143" s="489" t="e">
        <f>J140/J142</f>
        <v>#DIV/0!</v>
      </c>
    </row>
    <row r="144" spans="1:10" ht="117.75" customHeight="1" thickBot="1" x14ac:dyDescent="0.3">
      <c r="A144" s="426" t="s">
        <v>86</v>
      </c>
      <c r="B144" s="432"/>
      <c r="C144" s="428"/>
      <c r="D144" s="429"/>
      <c r="E144" s="429"/>
      <c r="F144" s="429"/>
      <c r="G144" s="434">
        <f t="shared" si="29"/>
        <v>0</v>
      </c>
      <c r="I144" s="370" t="s">
        <v>228</v>
      </c>
      <c r="J144" s="485" t="e">
        <f>J141/J142</f>
        <v>#DIV/0!</v>
      </c>
    </row>
    <row r="146" spans="1:8" ht="21" x14ac:dyDescent="0.25">
      <c r="A146" s="375" t="s">
        <v>78</v>
      </c>
      <c r="B146" s="358"/>
      <c r="C146" s="32"/>
      <c r="D146" s="32"/>
      <c r="E146" s="32"/>
      <c r="F146" s="32"/>
      <c r="H146" s="223"/>
    </row>
    <row r="147" spans="1:8" ht="30" x14ac:dyDescent="0.25">
      <c r="A147" s="149"/>
      <c r="B147" s="173" t="s">
        <v>91</v>
      </c>
      <c r="C147" s="59" t="s">
        <v>195</v>
      </c>
      <c r="D147" s="59" t="s">
        <v>191</v>
      </c>
      <c r="E147" s="59" t="s">
        <v>192</v>
      </c>
      <c r="F147" s="59" t="s">
        <v>92</v>
      </c>
      <c r="H147" s="223"/>
    </row>
    <row r="148" spans="1:8" x14ac:dyDescent="0.25">
      <c r="A148" s="109" t="s">
        <v>79</v>
      </c>
      <c r="B148" s="435"/>
      <c r="C148" s="436"/>
      <c r="D148" s="436"/>
      <c r="E148" s="436"/>
      <c r="F148" s="65">
        <f>C148+D148-E148</f>
        <v>0</v>
      </c>
      <c r="H148" s="223"/>
    </row>
    <row r="149" spans="1:8" x14ac:dyDescent="0.25">
      <c r="A149" s="109" t="s">
        <v>79</v>
      </c>
      <c r="B149" s="435"/>
      <c r="C149" s="436"/>
      <c r="D149" s="436"/>
      <c r="E149" s="436"/>
      <c r="F149" s="65">
        <f t="shared" ref="F149:F164" si="30">C149+D149-E149</f>
        <v>0</v>
      </c>
      <c r="H149" s="267"/>
    </row>
    <row r="150" spans="1:8" x14ac:dyDescent="0.25">
      <c r="A150" s="109" t="s">
        <v>80</v>
      </c>
      <c r="B150" s="435"/>
      <c r="C150" s="436"/>
      <c r="D150" s="436"/>
      <c r="E150" s="436"/>
      <c r="F150" s="65">
        <f t="shared" si="30"/>
        <v>0</v>
      </c>
    </row>
    <row r="151" spans="1:8" x14ac:dyDescent="0.25">
      <c r="A151" s="109" t="s">
        <v>80</v>
      </c>
      <c r="B151" s="435"/>
      <c r="C151" s="436"/>
      <c r="D151" s="436"/>
      <c r="E151" s="436"/>
      <c r="F151" s="65">
        <f t="shared" si="30"/>
        <v>0</v>
      </c>
    </row>
    <row r="152" spans="1:8" x14ac:dyDescent="0.25">
      <c r="A152" s="437" t="s">
        <v>81</v>
      </c>
      <c r="B152" s="435"/>
      <c r="C152" s="436"/>
      <c r="D152" s="436"/>
      <c r="E152" s="436"/>
      <c r="F152" s="65">
        <f t="shared" si="30"/>
        <v>0</v>
      </c>
    </row>
    <row r="153" spans="1:8" x14ac:dyDescent="0.25">
      <c r="A153" s="437" t="s">
        <v>81</v>
      </c>
      <c r="B153" s="435"/>
      <c r="C153" s="436"/>
      <c r="D153" s="436"/>
      <c r="E153" s="436"/>
      <c r="F153" s="65">
        <f t="shared" si="30"/>
        <v>0</v>
      </c>
    </row>
    <row r="154" spans="1:8" x14ac:dyDescent="0.25">
      <c r="A154" s="437" t="s">
        <v>82</v>
      </c>
      <c r="B154" s="435"/>
      <c r="C154" s="436"/>
      <c r="D154" s="436"/>
      <c r="E154" s="436"/>
      <c r="F154" s="65">
        <f t="shared" si="30"/>
        <v>0</v>
      </c>
    </row>
    <row r="155" spans="1:8" x14ac:dyDescent="0.25">
      <c r="A155" s="437" t="s">
        <v>82</v>
      </c>
      <c r="B155" s="435"/>
      <c r="C155" s="436"/>
      <c r="D155" s="436"/>
      <c r="E155" s="436"/>
      <c r="F155" s="65">
        <f t="shared" si="30"/>
        <v>0</v>
      </c>
    </row>
    <row r="156" spans="1:8" x14ac:dyDescent="0.25">
      <c r="A156" s="451"/>
      <c r="B156" s="435"/>
      <c r="C156" s="436"/>
      <c r="D156" s="436"/>
      <c r="E156" s="436"/>
      <c r="F156" s="65">
        <f t="shared" si="30"/>
        <v>0</v>
      </c>
    </row>
    <row r="157" spans="1:8" x14ac:dyDescent="0.25">
      <c r="A157" s="451"/>
      <c r="B157" s="435"/>
      <c r="C157" s="436"/>
      <c r="D157" s="436"/>
      <c r="E157" s="436"/>
      <c r="F157" s="65">
        <f t="shared" si="30"/>
        <v>0</v>
      </c>
    </row>
    <row r="158" spans="1:8" x14ac:dyDescent="0.25">
      <c r="A158" s="451"/>
      <c r="B158" s="435"/>
      <c r="C158" s="436"/>
      <c r="D158" s="436"/>
      <c r="E158" s="436"/>
      <c r="F158" s="65">
        <f t="shared" si="30"/>
        <v>0</v>
      </c>
    </row>
    <row r="159" spans="1:8" x14ac:dyDescent="0.25">
      <c r="A159" s="451"/>
      <c r="B159" s="435"/>
      <c r="C159" s="436"/>
      <c r="D159" s="436"/>
      <c r="E159" s="436"/>
      <c r="F159" s="65">
        <f t="shared" si="30"/>
        <v>0</v>
      </c>
    </row>
    <row r="160" spans="1:8" x14ac:dyDescent="0.25">
      <c r="A160" s="451"/>
      <c r="B160" s="435"/>
      <c r="C160" s="436"/>
      <c r="D160" s="436"/>
      <c r="E160" s="436"/>
      <c r="F160" s="65">
        <f t="shared" si="30"/>
        <v>0</v>
      </c>
    </row>
    <row r="161" spans="1:10" x14ac:dyDescent="0.25">
      <c r="A161" s="451"/>
      <c r="B161" s="435"/>
      <c r="C161" s="436"/>
      <c r="D161" s="436"/>
      <c r="E161" s="436"/>
      <c r="F161" s="65">
        <f t="shared" si="30"/>
        <v>0</v>
      </c>
    </row>
    <row r="162" spans="1:10" x14ac:dyDescent="0.25">
      <c r="A162" s="451"/>
      <c r="B162" s="435"/>
      <c r="C162" s="436"/>
      <c r="D162" s="436"/>
      <c r="E162" s="436"/>
      <c r="F162" s="65">
        <f t="shared" si="30"/>
        <v>0</v>
      </c>
    </row>
    <row r="163" spans="1:10" x14ac:dyDescent="0.25">
      <c r="A163" s="451"/>
      <c r="B163" s="435"/>
      <c r="C163" s="436"/>
      <c r="D163" s="436"/>
      <c r="E163" s="436"/>
      <c r="F163" s="65">
        <f t="shared" si="30"/>
        <v>0</v>
      </c>
    </row>
    <row r="164" spans="1:10" x14ac:dyDescent="0.25">
      <c r="A164" s="451"/>
      <c r="B164" s="435"/>
      <c r="C164" s="436"/>
      <c r="D164" s="436"/>
      <c r="E164" s="436"/>
      <c r="F164" s="65">
        <f t="shared" si="30"/>
        <v>0</v>
      </c>
    </row>
    <row r="167" spans="1:10" x14ac:dyDescent="0.25">
      <c r="A167" s="363" t="s">
        <v>105</v>
      </c>
      <c r="B167" s="417" t="s">
        <v>151</v>
      </c>
      <c r="D167" s="312"/>
      <c r="E167" s="54"/>
      <c r="F167" s="54"/>
      <c r="G167" s="54"/>
      <c r="I167" s="32"/>
      <c r="J167" s="32"/>
    </row>
    <row r="168" spans="1:10" ht="23.25" x14ac:dyDescent="0.25">
      <c r="A168" s="364" t="s">
        <v>26</v>
      </c>
      <c r="B168" s="343"/>
      <c r="E168" s="54"/>
      <c r="F168" s="54"/>
      <c r="G168" s="54"/>
      <c r="I168" s="32"/>
      <c r="J168" s="32"/>
    </row>
    <row r="169" spans="1:10" ht="45" x14ac:dyDescent="0.25">
      <c r="A169" s="418" t="s">
        <v>65</v>
      </c>
      <c r="B169" s="49" t="s">
        <v>66</v>
      </c>
      <c r="C169" s="419" t="s">
        <v>190</v>
      </c>
      <c r="D169" s="49" t="s">
        <v>191</v>
      </c>
      <c r="E169" s="420" t="s">
        <v>192</v>
      </c>
      <c r="F169" s="420" t="s">
        <v>193</v>
      </c>
      <c r="G169" s="420" t="s">
        <v>194</v>
      </c>
      <c r="I169" s="59" t="s">
        <v>199</v>
      </c>
      <c r="J169" s="59" t="s">
        <v>26</v>
      </c>
    </row>
    <row r="170" spans="1:10" ht="23.25" x14ac:dyDescent="0.25">
      <c r="A170" s="369" t="s">
        <v>67</v>
      </c>
      <c r="B170" s="421"/>
      <c r="C170" s="422"/>
      <c r="D170" s="422"/>
      <c r="E170" s="422"/>
      <c r="F170" s="422"/>
      <c r="G170" s="423">
        <f>C170+D170-E170-F170</f>
        <v>0</v>
      </c>
      <c r="I170" s="104" t="s">
        <v>67</v>
      </c>
      <c r="J170" s="462">
        <f>SUM(G170:G176)</f>
        <v>0</v>
      </c>
    </row>
    <row r="171" spans="1:10" ht="23.25" x14ac:dyDescent="0.25">
      <c r="A171" s="369" t="s">
        <v>67</v>
      </c>
      <c r="B171" s="421"/>
      <c r="C171" s="422"/>
      <c r="D171" s="422"/>
      <c r="E171" s="422"/>
      <c r="F171" s="422"/>
      <c r="G171" s="423">
        <f t="shared" ref="G171:G176" si="31">C171+D171-E171-F171</f>
        <v>0</v>
      </c>
      <c r="I171" s="105" t="s">
        <v>71</v>
      </c>
      <c r="J171" s="463">
        <f>SUM(G178:G180)</f>
        <v>0</v>
      </c>
    </row>
    <row r="172" spans="1:10" ht="23.25" x14ac:dyDescent="0.25">
      <c r="A172" s="369" t="s">
        <v>67</v>
      </c>
      <c r="B172" s="421"/>
      <c r="C172" s="422"/>
      <c r="D172" s="422"/>
      <c r="E172" s="422"/>
      <c r="F172" s="422"/>
      <c r="G172" s="423">
        <f t="shared" si="31"/>
        <v>0</v>
      </c>
      <c r="I172" s="105" t="s">
        <v>72</v>
      </c>
      <c r="J172" s="463">
        <f>SUM(G182:G187)</f>
        <v>0</v>
      </c>
    </row>
    <row r="173" spans="1:10" ht="30" x14ac:dyDescent="0.25">
      <c r="A173" s="369" t="s">
        <v>67</v>
      </c>
      <c r="B173" s="421"/>
      <c r="C173" s="422"/>
      <c r="D173" s="422"/>
      <c r="E173" s="422"/>
      <c r="F173" s="422"/>
      <c r="G173" s="423">
        <f t="shared" si="31"/>
        <v>0</v>
      </c>
      <c r="I173" s="104" t="s">
        <v>73</v>
      </c>
      <c r="J173" s="462">
        <f>SUM(G189:G191)</f>
        <v>0</v>
      </c>
    </row>
    <row r="174" spans="1:10" ht="30" x14ac:dyDescent="0.25">
      <c r="A174" s="369" t="s">
        <v>67</v>
      </c>
      <c r="B174" s="421"/>
      <c r="C174" s="422"/>
      <c r="D174" s="422"/>
      <c r="E174" s="422"/>
      <c r="F174" s="422"/>
      <c r="G174" s="423">
        <f t="shared" si="31"/>
        <v>0</v>
      </c>
      <c r="I174" s="105" t="s">
        <v>75</v>
      </c>
      <c r="J174" s="463">
        <f>SUM(G193:G195)</f>
        <v>0</v>
      </c>
    </row>
    <row r="175" spans="1:10" ht="97.5" customHeight="1" x14ac:dyDescent="0.25">
      <c r="A175" s="369" t="s">
        <v>67</v>
      </c>
      <c r="B175" s="421"/>
      <c r="C175" s="422"/>
      <c r="D175" s="422"/>
      <c r="E175" s="422"/>
      <c r="F175" s="422"/>
      <c r="G175" s="423">
        <f t="shared" si="31"/>
        <v>0</v>
      </c>
      <c r="I175" s="106" t="s">
        <v>225</v>
      </c>
      <c r="J175" s="464">
        <f>J172+J174+J171</f>
        <v>0</v>
      </c>
    </row>
    <row r="176" spans="1:10" ht="87" customHeight="1" x14ac:dyDescent="0.25">
      <c r="A176" s="369" t="s">
        <v>67</v>
      </c>
      <c r="B176" s="421"/>
      <c r="C176" s="422"/>
      <c r="D176" s="422"/>
      <c r="E176" s="422"/>
      <c r="F176" s="422"/>
      <c r="G176" s="423">
        <f t="shared" si="31"/>
        <v>0</v>
      </c>
      <c r="I176" s="107" t="s">
        <v>77</v>
      </c>
      <c r="J176" s="465">
        <f>J170+J173</f>
        <v>0</v>
      </c>
    </row>
    <row r="177" spans="1:10" ht="45.75" thickBot="1" x14ac:dyDescent="0.3">
      <c r="A177" s="411"/>
      <c r="B177" s="424" t="s">
        <v>66</v>
      </c>
      <c r="C177" s="171" t="s">
        <v>190</v>
      </c>
      <c r="D177" s="86" t="s">
        <v>191</v>
      </c>
      <c r="E177" s="425" t="s">
        <v>192</v>
      </c>
      <c r="F177" s="425" t="s">
        <v>197</v>
      </c>
      <c r="G177" s="425" t="s">
        <v>194</v>
      </c>
      <c r="I177" s="108" t="s">
        <v>106</v>
      </c>
      <c r="J177" s="466">
        <f>(J175+J176)</f>
        <v>0</v>
      </c>
    </row>
    <row r="178" spans="1:10" ht="45" x14ac:dyDescent="0.25">
      <c r="A178" s="426" t="s">
        <v>74</v>
      </c>
      <c r="B178" s="427"/>
      <c r="C178" s="428"/>
      <c r="D178" s="429"/>
      <c r="E178" s="429"/>
      <c r="F178" s="429"/>
      <c r="G178" s="430">
        <f t="shared" ref="G178:G180" si="32">C178+D178-E178-F178</f>
        <v>0</v>
      </c>
      <c r="I178" s="85" t="s">
        <v>78</v>
      </c>
      <c r="J178" s="31"/>
    </row>
    <row r="179" spans="1:10" ht="45" x14ac:dyDescent="0.25">
      <c r="A179" s="426" t="s">
        <v>74</v>
      </c>
      <c r="B179" s="431"/>
      <c r="C179" s="428"/>
      <c r="D179" s="429"/>
      <c r="E179" s="429"/>
      <c r="F179" s="429"/>
      <c r="G179" s="430">
        <f t="shared" si="32"/>
        <v>0</v>
      </c>
      <c r="I179" s="109" t="s">
        <v>79</v>
      </c>
      <c r="J179" s="457">
        <f>SUM(F199:F200)</f>
        <v>0</v>
      </c>
    </row>
    <row r="180" spans="1:10" ht="45.75" thickBot="1" x14ac:dyDescent="0.3">
      <c r="A180" s="426" t="s">
        <v>74</v>
      </c>
      <c r="B180" s="432"/>
      <c r="C180" s="428"/>
      <c r="D180" s="429"/>
      <c r="E180" s="429"/>
      <c r="F180" s="429"/>
      <c r="G180" s="430">
        <f t="shared" si="32"/>
        <v>0</v>
      </c>
      <c r="I180" s="109" t="s">
        <v>80</v>
      </c>
      <c r="J180" s="457">
        <f>SUM(F201:F202)</f>
        <v>0</v>
      </c>
    </row>
    <row r="181" spans="1:10" ht="45.75" thickBot="1" x14ac:dyDescent="0.3">
      <c r="A181" s="411"/>
      <c r="B181" s="424" t="s">
        <v>66</v>
      </c>
      <c r="C181" s="171" t="s">
        <v>190</v>
      </c>
      <c r="D181" s="86" t="s">
        <v>191</v>
      </c>
      <c r="E181" s="425" t="s">
        <v>192</v>
      </c>
      <c r="F181" s="425" t="s">
        <v>197</v>
      </c>
      <c r="G181" s="425" t="s">
        <v>194</v>
      </c>
      <c r="I181" s="110" t="s">
        <v>81</v>
      </c>
      <c r="J181" s="458">
        <f>SUM(F203:F204)</f>
        <v>0</v>
      </c>
    </row>
    <row r="182" spans="1:10" ht="23.25" x14ac:dyDescent="0.25">
      <c r="A182" s="426" t="s">
        <v>72</v>
      </c>
      <c r="B182" s="427"/>
      <c r="C182" s="428"/>
      <c r="D182" s="429"/>
      <c r="E182" s="429"/>
      <c r="F182" s="429"/>
      <c r="G182" s="430">
        <f t="shared" ref="G182:G187" si="33">C182+D182-E182-F182</f>
        <v>0</v>
      </c>
      <c r="I182" s="110" t="s">
        <v>226</v>
      </c>
      <c r="J182" s="458">
        <f>SUM(F205:F215)</f>
        <v>0</v>
      </c>
    </row>
    <row r="183" spans="1:10" ht="23.25" x14ac:dyDescent="0.25">
      <c r="A183" s="426" t="s">
        <v>72</v>
      </c>
      <c r="B183" s="431"/>
      <c r="C183" s="428"/>
      <c r="D183" s="429"/>
      <c r="E183" s="429"/>
      <c r="F183" s="429"/>
      <c r="G183" s="430">
        <f t="shared" si="33"/>
        <v>0</v>
      </c>
      <c r="I183" s="111" t="s">
        <v>104</v>
      </c>
      <c r="J183" s="459">
        <f>SUM(J179:J182)</f>
        <v>0</v>
      </c>
    </row>
    <row r="184" spans="1:10" x14ac:dyDescent="0.25">
      <c r="A184" s="426" t="s">
        <v>72</v>
      </c>
      <c r="B184" s="431"/>
      <c r="C184" s="428"/>
      <c r="D184" s="429"/>
      <c r="E184" s="429"/>
      <c r="F184" s="429"/>
      <c r="G184" s="430">
        <f t="shared" si="33"/>
        <v>0</v>
      </c>
      <c r="I184" s="67"/>
      <c r="J184" s="67"/>
    </row>
    <row r="185" spans="1:10" ht="26.25" x14ac:dyDescent="0.25">
      <c r="A185" s="426" t="s">
        <v>72</v>
      </c>
      <c r="B185" s="431"/>
      <c r="C185" s="428"/>
      <c r="D185" s="429"/>
      <c r="E185" s="429"/>
      <c r="F185" s="429"/>
      <c r="G185" s="430">
        <f t="shared" si="33"/>
        <v>0</v>
      </c>
      <c r="I185" s="98" t="s">
        <v>198</v>
      </c>
      <c r="J185" s="469">
        <f>J175+J176+SUM(J179:J182)</f>
        <v>0</v>
      </c>
    </row>
    <row r="186" spans="1:10" x14ac:dyDescent="0.25">
      <c r="A186" s="426" t="s">
        <v>72</v>
      </c>
      <c r="B186" s="431"/>
      <c r="C186" s="428"/>
      <c r="D186" s="429"/>
      <c r="E186" s="429"/>
      <c r="F186" s="429"/>
      <c r="G186" s="430">
        <f t="shared" si="33"/>
        <v>0</v>
      </c>
      <c r="I186" s="67"/>
      <c r="J186" s="67"/>
    </row>
    <row r="187" spans="1:10" ht="103.5" customHeight="1" thickBot="1" x14ac:dyDescent="0.3">
      <c r="A187" s="426" t="s">
        <v>72</v>
      </c>
      <c r="B187" s="432"/>
      <c r="C187" s="428"/>
      <c r="D187" s="429"/>
      <c r="E187" s="429"/>
      <c r="F187" s="429"/>
      <c r="G187" s="430">
        <f t="shared" si="33"/>
        <v>0</v>
      </c>
      <c r="I187" s="487" t="s">
        <v>227</v>
      </c>
      <c r="J187" s="489" t="e">
        <f>J175/J185</f>
        <v>#DIV/0!</v>
      </c>
    </row>
    <row r="188" spans="1:10" ht="112.5" customHeight="1" x14ac:dyDescent="0.25">
      <c r="A188" s="433"/>
      <c r="B188" s="424" t="s">
        <v>66</v>
      </c>
      <c r="C188" s="171" t="s">
        <v>190</v>
      </c>
      <c r="D188" s="86" t="s">
        <v>191</v>
      </c>
      <c r="E188" s="425" t="s">
        <v>192</v>
      </c>
      <c r="F188" s="425" t="s">
        <v>197</v>
      </c>
      <c r="G188" s="425" t="s">
        <v>194</v>
      </c>
      <c r="I188" s="370" t="s">
        <v>228</v>
      </c>
      <c r="J188" s="488" t="e">
        <f>J176/J185</f>
        <v>#DIV/0!</v>
      </c>
    </row>
    <row r="189" spans="1:10" ht="30" x14ac:dyDescent="0.25">
      <c r="A189" s="369" t="s">
        <v>83</v>
      </c>
      <c r="B189" s="421"/>
      <c r="C189" s="422"/>
      <c r="D189" s="422"/>
      <c r="E189" s="422"/>
      <c r="F189" s="422"/>
      <c r="G189" s="423">
        <f t="shared" ref="G189:G191" si="34">C189+D189-E189-F189</f>
        <v>0</v>
      </c>
    </row>
    <row r="190" spans="1:10" ht="30" x14ac:dyDescent="0.25">
      <c r="A190" s="369" t="s">
        <v>83</v>
      </c>
      <c r="B190" s="421"/>
      <c r="C190" s="422"/>
      <c r="D190" s="422"/>
      <c r="E190" s="422"/>
      <c r="F190" s="422"/>
      <c r="G190" s="423">
        <f t="shared" si="34"/>
        <v>0</v>
      </c>
      <c r="I190" s="101"/>
      <c r="J190" s="70"/>
    </row>
    <row r="191" spans="1:10" ht="86.25" customHeight="1" x14ac:dyDescent="0.25">
      <c r="A191" s="369" t="s">
        <v>83</v>
      </c>
      <c r="B191" s="421"/>
      <c r="C191" s="422"/>
      <c r="D191" s="422"/>
      <c r="E191" s="422"/>
      <c r="F191" s="422"/>
      <c r="G191" s="423">
        <f t="shared" si="34"/>
        <v>0</v>
      </c>
      <c r="I191" s="112" t="s">
        <v>93</v>
      </c>
      <c r="J191" s="486">
        <f>SUM(G178:G180,G182:G187,G193:G195)</f>
        <v>0</v>
      </c>
    </row>
    <row r="192" spans="1:10" ht="101.25" customHeight="1" thickBot="1" x14ac:dyDescent="0.3">
      <c r="A192" s="411"/>
      <c r="B192" s="424" t="s">
        <v>66</v>
      </c>
      <c r="C192" s="171" t="s">
        <v>190</v>
      </c>
      <c r="D192" s="86" t="s">
        <v>191</v>
      </c>
      <c r="E192" s="425" t="s">
        <v>192</v>
      </c>
      <c r="F192" s="425" t="s">
        <v>197</v>
      </c>
      <c r="G192" s="425" t="s">
        <v>194</v>
      </c>
      <c r="I192" s="113" t="s">
        <v>94</v>
      </c>
      <c r="J192" s="453">
        <f>SUM(G170:G176,G189:G191)</f>
        <v>0</v>
      </c>
    </row>
    <row r="193" spans="1:10" ht="30" x14ac:dyDescent="0.25">
      <c r="A193" s="426" t="s">
        <v>86</v>
      </c>
      <c r="B193" s="427"/>
      <c r="C193" s="428"/>
      <c r="D193" s="429"/>
      <c r="E193" s="429"/>
      <c r="F193" s="429"/>
      <c r="G193" s="434">
        <f>C193+D193-E193-F193</f>
        <v>0</v>
      </c>
      <c r="I193" s="114" t="s">
        <v>196</v>
      </c>
      <c r="J193" s="454">
        <f>J191+J192+SUM(F199:F215)</f>
        <v>0</v>
      </c>
    </row>
    <row r="194" spans="1:10" ht="97.5" customHeight="1" x14ac:dyDescent="0.25">
      <c r="A194" s="426" t="s">
        <v>86</v>
      </c>
      <c r="B194" s="431"/>
      <c r="C194" s="428"/>
      <c r="D194" s="429"/>
      <c r="E194" s="429"/>
      <c r="F194" s="429"/>
      <c r="G194" s="434">
        <f t="shared" ref="G194:G195" si="35">C194+D194-E194-F194</f>
        <v>0</v>
      </c>
      <c r="I194" s="487" t="s">
        <v>227</v>
      </c>
      <c r="J194" s="490" t="e">
        <f>J191/J193</f>
        <v>#DIV/0!</v>
      </c>
    </row>
    <row r="195" spans="1:10" ht="117" customHeight="1" thickBot="1" x14ac:dyDescent="0.3">
      <c r="A195" s="426" t="s">
        <v>86</v>
      </c>
      <c r="B195" s="432"/>
      <c r="C195" s="428"/>
      <c r="D195" s="429"/>
      <c r="E195" s="429"/>
      <c r="F195" s="429"/>
      <c r="G195" s="434">
        <f t="shared" si="35"/>
        <v>0</v>
      </c>
      <c r="I195" s="370" t="s">
        <v>228</v>
      </c>
      <c r="J195" s="491" t="e">
        <f>J192/J193</f>
        <v>#DIV/0!</v>
      </c>
    </row>
    <row r="197" spans="1:10" ht="21" x14ac:dyDescent="0.25">
      <c r="A197" s="375" t="s">
        <v>78</v>
      </c>
      <c r="B197" s="358"/>
      <c r="C197" s="32"/>
      <c r="D197" s="32"/>
      <c r="E197" s="32"/>
      <c r="F197" s="32"/>
      <c r="H197" s="223"/>
    </row>
    <row r="198" spans="1:10" ht="30" x14ac:dyDescent="0.25">
      <c r="A198" s="149"/>
      <c r="B198" s="173" t="s">
        <v>91</v>
      </c>
      <c r="C198" s="59" t="s">
        <v>195</v>
      </c>
      <c r="D198" s="59" t="s">
        <v>191</v>
      </c>
      <c r="E198" s="59" t="s">
        <v>192</v>
      </c>
      <c r="F198" s="59" t="s">
        <v>92</v>
      </c>
      <c r="H198" s="223"/>
    </row>
    <row r="199" spans="1:10" x14ac:dyDescent="0.25">
      <c r="A199" s="109" t="s">
        <v>79</v>
      </c>
      <c r="B199" s="435"/>
      <c r="C199" s="436"/>
      <c r="D199" s="436"/>
      <c r="E199" s="436"/>
      <c r="F199" s="65">
        <f>C199+D199-E199</f>
        <v>0</v>
      </c>
      <c r="H199" s="223"/>
    </row>
    <row r="200" spans="1:10" x14ac:dyDescent="0.25">
      <c r="A200" s="109" t="s">
        <v>79</v>
      </c>
      <c r="B200" s="435"/>
      <c r="C200" s="436"/>
      <c r="D200" s="436"/>
      <c r="E200" s="436"/>
      <c r="F200" s="65">
        <f t="shared" ref="F200:F215" si="36">C200+D200-E200</f>
        <v>0</v>
      </c>
      <c r="H200" s="267"/>
    </row>
    <row r="201" spans="1:10" x14ac:dyDescent="0.25">
      <c r="A201" s="109" t="s">
        <v>80</v>
      </c>
      <c r="B201" s="435"/>
      <c r="C201" s="436"/>
      <c r="D201" s="436"/>
      <c r="E201" s="436"/>
      <c r="F201" s="65">
        <f t="shared" si="36"/>
        <v>0</v>
      </c>
    </row>
    <row r="202" spans="1:10" x14ac:dyDescent="0.25">
      <c r="A202" s="109" t="s">
        <v>80</v>
      </c>
      <c r="B202" s="435"/>
      <c r="C202" s="436"/>
      <c r="D202" s="436"/>
      <c r="E202" s="436"/>
      <c r="F202" s="65">
        <f t="shared" si="36"/>
        <v>0</v>
      </c>
    </row>
    <row r="203" spans="1:10" x14ac:dyDescent="0.25">
      <c r="A203" s="437" t="s">
        <v>81</v>
      </c>
      <c r="B203" s="435"/>
      <c r="C203" s="436"/>
      <c r="D203" s="436"/>
      <c r="E203" s="436"/>
      <c r="F203" s="65">
        <f t="shared" si="36"/>
        <v>0</v>
      </c>
    </row>
    <row r="204" spans="1:10" x14ac:dyDescent="0.25">
      <c r="A204" s="437" t="s">
        <v>81</v>
      </c>
      <c r="B204" s="435"/>
      <c r="C204" s="436"/>
      <c r="D204" s="436"/>
      <c r="E204" s="436"/>
      <c r="F204" s="65">
        <f t="shared" si="36"/>
        <v>0</v>
      </c>
    </row>
    <row r="205" spans="1:10" x14ac:dyDescent="0.25">
      <c r="A205" s="437" t="s">
        <v>82</v>
      </c>
      <c r="B205" s="435"/>
      <c r="C205" s="436"/>
      <c r="D205" s="436"/>
      <c r="E205" s="436"/>
      <c r="F205" s="65">
        <f t="shared" si="36"/>
        <v>0</v>
      </c>
    </row>
    <row r="206" spans="1:10" x14ac:dyDescent="0.25">
      <c r="A206" s="437" t="s">
        <v>82</v>
      </c>
      <c r="B206" s="435"/>
      <c r="C206" s="436"/>
      <c r="D206" s="436"/>
      <c r="E206" s="436"/>
      <c r="F206" s="65">
        <f t="shared" si="36"/>
        <v>0</v>
      </c>
    </row>
    <row r="207" spans="1:10" x14ac:dyDescent="0.25">
      <c r="A207" s="451"/>
      <c r="B207" s="435"/>
      <c r="C207" s="436"/>
      <c r="D207" s="436"/>
      <c r="E207" s="436"/>
      <c r="F207" s="65">
        <f t="shared" si="36"/>
        <v>0</v>
      </c>
    </row>
    <row r="208" spans="1:10" x14ac:dyDescent="0.25">
      <c r="A208" s="451"/>
      <c r="B208" s="435"/>
      <c r="C208" s="436"/>
      <c r="D208" s="436"/>
      <c r="E208" s="436"/>
      <c r="F208" s="65">
        <f t="shared" si="36"/>
        <v>0</v>
      </c>
    </row>
    <row r="209" spans="1:10" x14ac:dyDescent="0.25">
      <c r="A209" s="451"/>
      <c r="B209" s="435"/>
      <c r="C209" s="436"/>
      <c r="D209" s="436"/>
      <c r="E209" s="436"/>
      <c r="F209" s="65">
        <f t="shared" si="36"/>
        <v>0</v>
      </c>
    </row>
    <row r="210" spans="1:10" x14ac:dyDescent="0.25">
      <c r="A210" s="451"/>
      <c r="B210" s="435"/>
      <c r="C210" s="436"/>
      <c r="D210" s="436"/>
      <c r="E210" s="436"/>
      <c r="F210" s="65">
        <f t="shared" si="36"/>
        <v>0</v>
      </c>
    </row>
    <row r="211" spans="1:10" x14ac:dyDescent="0.25">
      <c r="A211" s="451"/>
      <c r="B211" s="435"/>
      <c r="C211" s="436"/>
      <c r="D211" s="436"/>
      <c r="E211" s="436"/>
      <c r="F211" s="65">
        <f t="shared" si="36"/>
        <v>0</v>
      </c>
    </row>
    <row r="212" spans="1:10" x14ac:dyDescent="0.25">
      <c r="A212" s="451"/>
      <c r="B212" s="435"/>
      <c r="C212" s="436"/>
      <c r="D212" s="436"/>
      <c r="E212" s="436"/>
      <c r="F212" s="65">
        <f t="shared" si="36"/>
        <v>0</v>
      </c>
    </row>
    <row r="213" spans="1:10" x14ac:dyDescent="0.25">
      <c r="A213" s="451"/>
      <c r="B213" s="435"/>
      <c r="C213" s="436"/>
      <c r="D213" s="436"/>
      <c r="E213" s="436"/>
      <c r="F213" s="65">
        <f t="shared" si="36"/>
        <v>0</v>
      </c>
    </row>
    <row r="214" spans="1:10" x14ac:dyDescent="0.25">
      <c r="A214" s="451"/>
      <c r="B214" s="435"/>
      <c r="C214" s="436"/>
      <c r="D214" s="436"/>
      <c r="E214" s="436"/>
      <c r="F214" s="65">
        <f t="shared" si="36"/>
        <v>0</v>
      </c>
    </row>
    <row r="215" spans="1:10" x14ac:dyDescent="0.25">
      <c r="A215" s="451"/>
      <c r="B215" s="435"/>
      <c r="C215" s="436"/>
      <c r="D215" s="436"/>
      <c r="E215" s="436"/>
      <c r="F215" s="65">
        <f t="shared" si="36"/>
        <v>0</v>
      </c>
    </row>
    <row r="218" spans="1:10" x14ac:dyDescent="0.25">
      <c r="A218" s="363" t="s">
        <v>105</v>
      </c>
      <c r="B218" s="417" t="s">
        <v>151</v>
      </c>
      <c r="D218" s="312"/>
      <c r="E218" s="54"/>
      <c r="F218" s="54"/>
      <c r="G218" s="54"/>
      <c r="I218" s="32"/>
      <c r="J218" s="32"/>
    </row>
    <row r="219" spans="1:10" ht="23.25" x14ac:dyDescent="0.25">
      <c r="A219" s="364" t="s">
        <v>27</v>
      </c>
      <c r="B219" s="343"/>
      <c r="E219" s="54"/>
      <c r="F219" s="54"/>
      <c r="G219" s="54"/>
      <c r="I219" s="32"/>
      <c r="J219" s="32"/>
    </row>
    <row r="220" spans="1:10" ht="45" x14ac:dyDescent="0.25">
      <c r="A220" s="418" t="s">
        <v>65</v>
      </c>
      <c r="B220" s="49" t="s">
        <v>66</v>
      </c>
      <c r="C220" s="419" t="s">
        <v>190</v>
      </c>
      <c r="D220" s="49" t="s">
        <v>191</v>
      </c>
      <c r="E220" s="420" t="s">
        <v>192</v>
      </c>
      <c r="F220" s="420" t="s">
        <v>193</v>
      </c>
      <c r="G220" s="420" t="s">
        <v>194</v>
      </c>
      <c r="I220" s="59" t="s">
        <v>199</v>
      </c>
      <c r="J220" s="59" t="s">
        <v>27</v>
      </c>
    </row>
    <row r="221" spans="1:10" ht="23.25" x14ac:dyDescent="0.25">
      <c r="A221" s="369" t="s">
        <v>67</v>
      </c>
      <c r="B221" s="421"/>
      <c r="C221" s="422"/>
      <c r="D221" s="422"/>
      <c r="E221" s="422"/>
      <c r="F221" s="422"/>
      <c r="G221" s="423">
        <f>C221+D221-E221-F221</f>
        <v>0</v>
      </c>
      <c r="I221" s="104" t="s">
        <v>67</v>
      </c>
      <c r="J221" s="462">
        <f>SUM(G221:G227)</f>
        <v>0</v>
      </c>
    </row>
    <row r="222" spans="1:10" ht="23.25" x14ac:dyDescent="0.25">
      <c r="A222" s="369" t="s">
        <v>67</v>
      </c>
      <c r="B222" s="421"/>
      <c r="C222" s="422"/>
      <c r="D222" s="422"/>
      <c r="E222" s="422"/>
      <c r="F222" s="422"/>
      <c r="G222" s="423">
        <f t="shared" ref="G222:G227" si="37">C222+D222-E222-F222</f>
        <v>0</v>
      </c>
      <c r="I222" s="105" t="s">
        <v>71</v>
      </c>
      <c r="J222" s="463">
        <f>SUM(G229:G231)</f>
        <v>0</v>
      </c>
    </row>
    <row r="223" spans="1:10" ht="23.25" x14ac:dyDescent="0.25">
      <c r="A223" s="369" t="s">
        <v>67</v>
      </c>
      <c r="B223" s="421"/>
      <c r="C223" s="422"/>
      <c r="D223" s="422"/>
      <c r="E223" s="422"/>
      <c r="F223" s="422"/>
      <c r="G223" s="423">
        <f t="shared" si="37"/>
        <v>0</v>
      </c>
      <c r="I223" s="105" t="s">
        <v>72</v>
      </c>
      <c r="J223" s="463">
        <f>SUM(G233:G238)</f>
        <v>0</v>
      </c>
    </row>
    <row r="224" spans="1:10" ht="30" x14ac:dyDescent="0.25">
      <c r="A224" s="369" t="s">
        <v>67</v>
      </c>
      <c r="B224" s="421"/>
      <c r="C224" s="422"/>
      <c r="D224" s="422"/>
      <c r="E224" s="422"/>
      <c r="F224" s="422"/>
      <c r="G224" s="423">
        <f t="shared" si="37"/>
        <v>0</v>
      </c>
      <c r="I224" s="104" t="s">
        <v>73</v>
      </c>
      <c r="J224" s="462">
        <f>SUM(G240:G242)</f>
        <v>0</v>
      </c>
    </row>
    <row r="225" spans="1:10" ht="30" x14ac:dyDescent="0.25">
      <c r="A225" s="369" t="s">
        <v>67</v>
      </c>
      <c r="B225" s="421"/>
      <c r="C225" s="422"/>
      <c r="D225" s="422"/>
      <c r="E225" s="422"/>
      <c r="F225" s="422"/>
      <c r="G225" s="423">
        <f t="shared" si="37"/>
        <v>0</v>
      </c>
      <c r="I225" s="105" t="s">
        <v>75</v>
      </c>
      <c r="J225" s="463">
        <f>SUM(G244:G246)</f>
        <v>0</v>
      </c>
    </row>
    <row r="226" spans="1:10" ht="85.5" customHeight="1" x14ac:dyDescent="0.25">
      <c r="A226" s="369" t="s">
        <v>67</v>
      </c>
      <c r="B226" s="421"/>
      <c r="C226" s="422"/>
      <c r="D226" s="422"/>
      <c r="E226" s="422"/>
      <c r="F226" s="422"/>
      <c r="G226" s="423">
        <f t="shared" si="37"/>
        <v>0</v>
      </c>
      <c r="I226" s="106" t="s">
        <v>225</v>
      </c>
      <c r="J226" s="464">
        <f>J223+J225+J222</f>
        <v>0</v>
      </c>
    </row>
    <row r="227" spans="1:10" ht="82.5" customHeight="1" x14ac:dyDescent="0.25">
      <c r="A227" s="369" t="s">
        <v>67</v>
      </c>
      <c r="B227" s="421"/>
      <c r="C227" s="422"/>
      <c r="D227" s="422"/>
      <c r="E227" s="422"/>
      <c r="F227" s="422"/>
      <c r="G227" s="423">
        <f t="shared" si="37"/>
        <v>0</v>
      </c>
      <c r="I227" s="107" t="s">
        <v>77</v>
      </c>
      <c r="J227" s="465">
        <f>J221+J224</f>
        <v>0</v>
      </c>
    </row>
    <row r="228" spans="1:10" ht="45.75" thickBot="1" x14ac:dyDescent="0.3">
      <c r="A228" s="411"/>
      <c r="B228" s="424" t="s">
        <v>66</v>
      </c>
      <c r="C228" s="171" t="s">
        <v>190</v>
      </c>
      <c r="D228" s="86" t="s">
        <v>191</v>
      </c>
      <c r="E228" s="425" t="s">
        <v>192</v>
      </c>
      <c r="F228" s="425" t="s">
        <v>197</v>
      </c>
      <c r="G228" s="425" t="s">
        <v>194</v>
      </c>
      <c r="I228" s="108" t="s">
        <v>106</v>
      </c>
      <c r="J228" s="466">
        <f>(J226+J227)</f>
        <v>0</v>
      </c>
    </row>
    <row r="229" spans="1:10" ht="45" x14ac:dyDescent="0.25">
      <c r="A229" s="426" t="s">
        <v>74</v>
      </c>
      <c r="B229" s="427"/>
      <c r="C229" s="428"/>
      <c r="D229" s="429"/>
      <c r="E229" s="429"/>
      <c r="F229" s="429"/>
      <c r="G229" s="430">
        <f t="shared" ref="G229:G231" si="38">C229+D229-E229-F229</f>
        <v>0</v>
      </c>
      <c r="I229" s="85" t="s">
        <v>78</v>
      </c>
      <c r="J229" s="31"/>
    </row>
    <row r="230" spans="1:10" ht="45" x14ac:dyDescent="0.25">
      <c r="A230" s="426" t="s">
        <v>74</v>
      </c>
      <c r="B230" s="431"/>
      <c r="C230" s="428"/>
      <c r="D230" s="429"/>
      <c r="E230" s="429"/>
      <c r="F230" s="429"/>
      <c r="G230" s="430">
        <f t="shared" si="38"/>
        <v>0</v>
      </c>
      <c r="I230" s="109" t="s">
        <v>79</v>
      </c>
      <c r="J230" s="457">
        <f>SUM(F250:F251)</f>
        <v>0</v>
      </c>
    </row>
    <row r="231" spans="1:10" ht="45.75" thickBot="1" x14ac:dyDescent="0.3">
      <c r="A231" s="426" t="s">
        <v>74</v>
      </c>
      <c r="B231" s="432"/>
      <c r="C231" s="428"/>
      <c r="D231" s="429"/>
      <c r="E231" s="429"/>
      <c r="F231" s="429"/>
      <c r="G231" s="430">
        <f t="shared" si="38"/>
        <v>0</v>
      </c>
      <c r="I231" s="109" t="s">
        <v>80</v>
      </c>
      <c r="J231" s="457">
        <f>SUM(F252:F253)</f>
        <v>0</v>
      </c>
    </row>
    <row r="232" spans="1:10" ht="45.75" thickBot="1" x14ac:dyDescent="0.3">
      <c r="A232" s="411"/>
      <c r="B232" s="424" t="s">
        <v>66</v>
      </c>
      <c r="C232" s="171" t="s">
        <v>190</v>
      </c>
      <c r="D232" s="86" t="s">
        <v>191</v>
      </c>
      <c r="E232" s="425" t="s">
        <v>192</v>
      </c>
      <c r="F232" s="425" t="s">
        <v>197</v>
      </c>
      <c r="G232" s="425" t="s">
        <v>194</v>
      </c>
      <c r="I232" s="110" t="s">
        <v>81</v>
      </c>
      <c r="J232" s="458">
        <f>SUM(F254:F255)</f>
        <v>0</v>
      </c>
    </row>
    <row r="233" spans="1:10" ht="23.25" x14ac:dyDescent="0.25">
      <c r="A233" s="426" t="s">
        <v>72</v>
      </c>
      <c r="B233" s="427"/>
      <c r="C233" s="428"/>
      <c r="D233" s="429"/>
      <c r="E233" s="429"/>
      <c r="F233" s="429"/>
      <c r="G233" s="430">
        <f t="shared" ref="G233:G238" si="39">C233+D233-E233-F233</f>
        <v>0</v>
      </c>
      <c r="I233" s="110" t="s">
        <v>226</v>
      </c>
      <c r="J233" s="458">
        <f>SUM(F256:F266)</f>
        <v>0</v>
      </c>
    </row>
    <row r="234" spans="1:10" ht="23.25" x14ac:dyDescent="0.25">
      <c r="A234" s="426" t="s">
        <v>72</v>
      </c>
      <c r="B234" s="431"/>
      <c r="C234" s="428"/>
      <c r="D234" s="429"/>
      <c r="E234" s="429"/>
      <c r="F234" s="429"/>
      <c r="G234" s="430">
        <f t="shared" si="39"/>
        <v>0</v>
      </c>
      <c r="I234" s="111" t="s">
        <v>104</v>
      </c>
      <c r="J234" s="459">
        <f>SUM(J230:J233)</f>
        <v>0</v>
      </c>
    </row>
    <row r="235" spans="1:10" x14ac:dyDescent="0.25">
      <c r="A235" s="426" t="s">
        <v>72</v>
      </c>
      <c r="B235" s="431"/>
      <c r="C235" s="428"/>
      <c r="D235" s="429"/>
      <c r="E235" s="429"/>
      <c r="F235" s="429"/>
      <c r="G235" s="430">
        <f t="shared" si="39"/>
        <v>0</v>
      </c>
      <c r="I235" s="67"/>
      <c r="J235" s="67"/>
    </row>
    <row r="236" spans="1:10" ht="28.5" customHeight="1" x14ac:dyDescent="0.25">
      <c r="A236" s="426" t="s">
        <v>72</v>
      </c>
      <c r="B236" s="431"/>
      <c r="C236" s="428"/>
      <c r="D236" s="429"/>
      <c r="E236" s="429"/>
      <c r="F236" s="429"/>
      <c r="G236" s="430">
        <f t="shared" si="39"/>
        <v>0</v>
      </c>
      <c r="I236" s="98" t="s">
        <v>198</v>
      </c>
      <c r="J236" s="461">
        <f>J226+J227+SUM(J230:J233)</f>
        <v>0</v>
      </c>
    </row>
    <row r="237" spans="1:10" x14ac:dyDescent="0.25">
      <c r="A237" s="426" t="s">
        <v>72</v>
      </c>
      <c r="B237" s="431"/>
      <c r="C237" s="428"/>
      <c r="D237" s="429"/>
      <c r="E237" s="429"/>
      <c r="F237" s="429"/>
      <c r="G237" s="430">
        <f t="shared" si="39"/>
        <v>0</v>
      </c>
      <c r="I237" s="67"/>
      <c r="J237" s="67"/>
    </row>
    <row r="238" spans="1:10" ht="112.5" customHeight="1" thickBot="1" x14ac:dyDescent="0.3">
      <c r="A238" s="426" t="s">
        <v>72</v>
      </c>
      <c r="B238" s="432"/>
      <c r="C238" s="428"/>
      <c r="D238" s="429"/>
      <c r="E238" s="429"/>
      <c r="F238" s="429"/>
      <c r="G238" s="430">
        <f t="shared" si="39"/>
        <v>0</v>
      </c>
      <c r="I238" s="487" t="s">
        <v>227</v>
      </c>
      <c r="J238" s="489" t="e">
        <f>J226/J236</f>
        <v>#DIV/0!</v>
      </c>
    </row>
    <row r="239" spans="1:10" ht="121.5" customHeight="1" x14ac:dyDescent="0.25">
      <c r="A239" s="433"/>
      <c r="B239" s="424" t="s">
        <v>66</v>
      </c>
      <c r="C239" s="171" t="s">
        <v>190</v>
      </c>
      <c r="D239" s="86" t="s">
        <v>191</v>
      </c>
      <c r="E239" s="425" t="s">
        <v>192</v>
      </c>
      <c r="F239" s="425" t="s">
        <v>197</v>
      </c>
      <c r="G239" s="425" t="s">
        <v>194</v>
      </c>
      <c r="I239" s="370" t="s">
        <v>228</v>
      </c>
      <c r="J239" s="488" t="e">
        <f>J227/J236</f>
        <v>#DIV/0!</v>
      </c>
    </row>
    <row r="240" spans="1:10" ht="30" x14ac:dyDescent="0.25">
      <c r="A240" s="369" t="s">
        <v>83</v>
      </c>
      <c r="B240" s="421"/>
      <c r="C240" s="422"/>
      <c r="D240" s="422"/>
      <c r="E240" s="422"/>
      <c r="F240" s="422"/>
      <c r="G240" s="423">
        <f t="shared" ref="G240:G242" si="40">C240+D240-E240-F240</f>
        <v>0</v>
      </c>
    </row>
    <row r="241" spans="1:10" ht="30.75" thickBot="1" x14ac:dyDescent="0.3">
      <c r="A241" s="369" t="s">
        <v>83</v>
      </c>
      <c r="B241" s="421"/>
      <c r="C241" s="422"/>
      <c r="D241" s="422"/>
      <c r="E241" s="422"/>
      <c r="F241" s="422"/>
      <c r="G241" s="423">
        <f t="shared" si="40"/>
        <v>0</v>
      </c>
      <c r="I241" s="101"/>
      <c r="J241" s="70"/>
    </row>
    <row r="242" spans="1:10" ht="95.25" customHeight="1" thickBot="1" x14ac:dyDescent="0.3">
      <c r="A242" s="369" t="s">
        <v>83</v>
      </c>
      <c r="B242" s="421"/>
      <c r="C242" s="422"/>
      <c r="D242" s="422"/>
      <c r="E242" s="422"/>
      <c r="F242" s="422"/>
      <c r="G242" s="423">
        <f t="shared" si="40"/>
        <v>0</v>
      </c>
      <c r="I242" s="112" t="s">
        <v>93</v>
      </c>
      <c r="J242" s="452">
        <f>SUM(G229:G231,G233:G238,G244:G246)</f>
        <v>0</v>
      </c>
    </row>
    <row r="243" spans="1:10" ht="102.75" customHeight="1" thickBot="1" x14ac:dyDescent="0.3">
      <c r="A243" s="411"/>
      <c r="B243" s="424" t="s">
        <v>66</v>
      </c>
      <c r="C243" s="171" t="s">
        <v>190</v>
      </c>
      <c r="D243" s="86" t="s">
        <v>191</v>
      </c>
      <c r="E243" s="425" t="s">
        <v>192</v>
      </c>
      <c r="F243" s="425" t="s">
        <v>197</v>
      </c>
      <c r="G243" s="425" t="s">
        <v>194</v>
      </c>
      <c r="I243" s="113" t="s">
        <v>94</v>
      </c>
      <c r="J243" s="453">
        <f>SUM(G221:G227,G240:G242)</f>
        <v>0</v>
      </c>
    </row>
    <row r="244" spans="1:10" ht="30" x14ac:dyDescent="0.25">
      <c r="A244" s="426" t="s">
        <v>86</v>
      </c>
      <c r="B244" s="427"/>
      <c r="C244" s="428"/>
      <c r="D244" s="429"/>
      <c r="E244" s="429"/>
      <c r="F244" s="429"/>
      <c r="G244" s="434">
        <f>C244+D244-E244-F244</f>
        <v>0</v>
      </c>
      <c r="I244" s="114" t="s">
        <v>196</v>
      </c>
      <c r="J244" s="454">
        <f>J242+J243+SUM(F250:F266)</f>
        <v>0</v>
      </c>
    </row>
    <row r="245" spans="1:10" ht="103.5" customHeight="1" x14ac:dyDescent="0.25">
      <c r="A245" s="426" t="s">
        <v>86</v>
      </c>
      <c r="B245" s="431"/>
      <c r="C245" s="428"/>
      <c r="D245" s="429"/>
      <c r="E245" s="429"/>
      <c r="F245" s="429"/>
      <c r="G245" s="434">
        <f t="shared" ref="G245:G246" si="41">C245+D245-E245-F245</f>
        <v>0</v>
      </c>
      <c r="I245" s="487" t="s">
        <v>227</v>
      </c>
      <c r="J245" s="489" t="e">
        <f>J242/J244</f>
        <v>#DIV/0!</v>
      </c>
    </row>
    <row r="246" spans="1:10" ht="140.25" customHeight="1" thickBot="1" x14ac:dyDescent="0.3">
      <c r="A246" s="426" t="s">
        <v>86</v>
      </c>
      <c r="B246" s="432"/>
      <c r="C246" s="428"/>
      <c r="D246" s="429"/>
      <c r="E246" s="429"/>
      <c r="F246" s="429"/>
      <c r="G246" s="434">
        <f t="shared" si="41"/>
        <v>0</v>
      </c>
      <c r="I246" s="370" t="s">
        <v>228</v>
      </c>
      <c r="J246" s="485" t="e">
        <f>J243/J244</f>
        <v>#DIV/0!</v>
      </c>
    </row>
    <row r="248" spans="1:10" ht="21" x14ac:dyDescent="0.25">
      <c r="A248" s="375" t="s">
        <v>78</v>
      </c>
      <c r="B248" s="358"/>
      <c r="C248" s="32"/>
      <c r="D248" s="32"/>
      <c r="E248" s="32"/>
      <c r="F248" s="32"/>
      <c r="H248" s="223"/>
    </row>
    <row r="249" spans="1:10" ht="30" x14ac:dyDescent="0.25">
      <c r="A249" s="149"/>
      <c r="B249" s="173" t="s">
        <v>91</v>
      </c>
      <c r="C249" s="59" t="s">
        <v>195</v>
      </c>
      <c r="D249" s="59" t="s">
        <v>191</v>
      </c>
      <c r="E249" s="59" t="s">
        <v>192</v>
      </c>
      <c r="F249" s="59" t="s">
        <v>92</v>
      </c>
      <c r="H249" s="223"/>
    </row>
    <row r="250" spans="1:10" x14ac:dyDescent="0.25">
      <c r="A250" s="109" t="s">
        <v>79</v>
      </c>
      <c r="B250" s="435"/>
      <c r="C250" s="436"/>
      <c r="D250" s="436"/>
      <c r="E250" s="436"/>
      <c r="F250" s="65">
        <f>C250+D250-E250</f>
        <v>0</v>
      </c>
      <c r="H250" s="223"/>
    </row>
    <row r="251" spans="1:10" x14ac:dyDescent="0.25">
      <c r="A251" s="109" t="s">
        <v>79</v>
      </c>
      <c r="B251" s="435"/>
      <c r="C251" s="436"/>
      <c r="D251" s="436"/>
      <c r="E251" s="436"/>
      <c r="F251" s="65">
        <f t="shared" ref="F251:F266" si="42">C251+D251-E251</f>
        <v>0</v>
      </c>
      <c r="H251" s="267"/>
    </row>
    <row r="252" spans="1:10" x14ac:dyDescent="0.25">
      <c r="A252" s="109" t="s">
        <v>80</v>
      </c>
      <c r="B252" s="435"/>
      <c r="C252" s="436"/>
      <c r="D252" s="436"/>
      <c r="E252" s="436"/>
      <c r="F252" s="65">
        <f t="shared" si="42"/>
        <v>0</v>
      </c>
    </row>
    <row r="253" spans="1:10" x14ac:dyDescent="0.25">
      <c r="A253" s="109" t="s">
        <v>80</v>
      </c>
      <c r="B253" s="435"/>
      <c r="C253" s="436"/>
      <c r="D253" s="436"/>
      <c r="E253" s="436"/>
      <c r="F253" s="65">
        <f t="shared" si="42"/>
        <v>0</v>
      </c>
    </row>
    <row r="254" spans="1:10" x14ac:dyDescent="0.25">
      <c r="A254" s="437" t="s">
        <v>81</v>
      </c>
      <c r="B254" s="435"/>
      <c r="C254" s="436"/>
      <c r="D254" s="436"/>
      <c r="E254" s="436"/>
      <c r="F254" s="65">
        <f t="shared" si="42"/>
        <v>0</v>
      </c>
    </row>
    <row r="255" spans="1:10" x14ac:dyDescent="0.25">
      <c r="A255" s="437" t="s">
        <v>81</v>
      </c>
      <c r="B255" s="435"/>
      <c r="C255" s="436"/>
      <c r="D255" s="436"/>
      <c r="E255" s="436"/>
      <c r="F255" s="65">
        <f t="shared" si="42"/>
        <v>0</v>
      </c>
    </row>
    <row r="256" spans="1:10" x14ac:dyDescent="0.25">
      <c r="A256" s="437" t="s">
        <v>82</v>
      </c>
      <c r="B256" s="435"/>
      <c r="C256" s="436"/>
      <c r="D256" s="436"/>
      <c r="E256" s="436"/>
      <c r="F256" s="65">
        <f t="shared" si="42"/>
        <v>0</v>
      </c>
    </row>
    <row r="257" spans="1:10" x14ac:dyDescent="0.25">
      <c r="A257" s="437" t="s">
        <v>82</v>
      </c>
      <c r="B257" s="435"/>
      <c r="C257" s="436"/>
      <c r="D257" s="436"/>
      <c r="E257" s="436"/>
      <c r="F257" s="65">
        <f t="shared" si="42"/>
        <v>0</v>
      </c>
    </row>
    <row r="258" spans="1:10" x14ac:dyDescent="0.25">
      <c r="A258" s="451"/>
      <c r="B258" s="435"/>
      <c r="C258" s="436"/>
      <c r="D258" s="436"/>
      <c r="E258" s="436"/>
      <c r="F258" s="65">
        <f t="shared" si="42"/>
        <v>0</v>
      </c>
    </row>
    <row r="259" spans="1:10" x14ac:dyDescent="0.25">
      <c r="A259" s="451"/>
      <c r="B259" s="435"/>
      <c r="C259" s="436"/>
      <c r="D259" s="436"/>
      <c r="E259" s="436"/>
      <c r="F259" s="65">
        <f t="shared" si="42"/>
        <v>0</v>
      </c>
    </row>
    <row r="260" spans="1:10" x14ac:dyDescent="0.25">
      <c r="A260" s="451"/>
      <c r="B260" s="435"/>
      <c r="C260" s="436"/>
      <c r="D260" s="436"/>
      <c r="E260" s="436"/>
      <c r="F260" s="65">
        <f t="shared" si="42"/>
        <v>0</v>
      </c>
    </row>
    <row r="261" spans="1:10" x14ac:dyDescent="0.25">
      <c r="A261" s="451"/>
      <c r="B261" s="435"/>
      <c r="C261" s="436"/>
      <c r="D261" s="436"/>
      <c r="E261" s="436"/>
      <c r="F261" s="65">
        <f t="shared" si="42"/>
        <v>0</v>
      </c>
    </row>
    <row r="262" spans="1:10" x14ac:dyDescent="0.25">
      <c r="A262" s="451"/>
      <c r="B262" s="435"/>
      <c r="C262" s="436"/>
      <c r="D262" s="436"/>
      <c r="E262" s="436"/>
      <c r="F262" s="65">
        <f t="shared" si="42"/>
        <v>0</v>
      </c>
    </row>
    <row r="263" spans="1:10" x14ac:dyDescent="0.25">
      <c r="A263" s="451"/>
      <c r="B263" s="435"/>
      <c r="C263" s="436"/>
      <c r="D263" s="436"/>
      <c r="E263" s="436"/>
      <c r="F263" s="65">
        <f t="shared" si="42"/>
        <v>0</v>
      </c>
    </row>
    <row r="264" spans="1:10" x14ac:dyDescent="0.25">
      <c r="A264" s="451"/>
      <c r="B264" s="435"/>
      <c r="C264" s="436"/>
      <c r="D264" s="436"/>
      <c r="E264" s="436"/>
      <c r="F264" s="65">
        <f t="shared" si="42"/>
        <v>0</v>
      </c>
    </row>
    <row r="265" spans="1:10" x14ac:dyDescent="0.25">
      <c r="A265" s="451"/>
      <c r="B265" s="435"/>
      <c r="C265" s="436"/>
      <c r="D265" s="436"/>
      <c r="E265" s="436"/>
      <c r="F265" s="65">
        <f t="shared" si="42"/>
        <v>0</v>
      </c>
    </row>
    <row r="266" spans="1:10" x14ac:dyDescent="0.25">
      <c r="A266" s="451"/>
      <c r="B266" s="435"/>
      <c r="C266" s="436"/>
      <c r="D266" s="436"/>
      <c r="E266" s="436"/>
      <c r="F266" s="65">
        <f t="shared" si="42"/>
        <v>0</v>
      </c>
    </row>
    <row r="269" spans="1:10" x14ac:dyDescent="0.25">
      <c r="A269" s="363" t="s">
        <v>105</v>
      </c>
      <c r="B269" s="417" t="s">
        <v>151</v>
      </c>
      <c r="D269" s="312"/>
      <c r="E269" s="54"/>
      <c r="F269" s="54"/>
      <c r="G269" s="54"/>
      <c r="I269" s="32"/>
      <c r="J269" s="32"/>
    </row>
    <row r="270" spans="1:10" ht="23.25" x14ac:dyDescent="0.25">
      <c r="A270" s="364" t="s">
        <v>28</v>
      </c>
      <c r="B270" s="343"/>
      <c r="E270" s="54"/>
      <c r="F270" s="54"/>
      <c r="G270" s="54"/>
      <c r="I270" s="32"/>
      <c r="J270" s="32"/>
    </row>
    <row r="271" spans="1:10" ht="45" x14ac:dyDescent="0.25">
      <c r="A271" s="418" t="s">
        <v>65</v>
      </c>
      <c r="B271" s="49" t="s">
        <v>66</v>
      </c>
      <c r="C271" s="419" t="s">
        <v>190</v>
      </c>
      <c r="D271" s="49" t="s">
        <v>191</v>
      </c>
      <c r="E271" s="420" t="s">
        <v>192</v>
      </c>
      <c r="F271" s="420" t="s">
        <v>193</v>
      </c>
      <c r="G271" s="420" t="s">
        <v>194</v>
      </c>
      <c r="I271" s="59" t="s">
        <v>199</v>
      </c>
      <c r="J271" s="59" t="s">
        <v>28</v>
      </c>
    </row>
    <row r="272" spans="1:10" ht="23.25" x14ac:dyDescent="0.25">
      <c r="A272" s="369" t="s">
        <v>67</v>
      </c>
      <c r="B272" s="421"/>
      <c r="C272" s="422"/>
      <c r="D272" s="422"/>
      <c r="E272" s="422"/>
      <c r="F272" s="422"/>
      <c r="G272" s="423">
        <f>C272+D272-E272-F272</f>
        <v>0</v>
      </c>
      <c r="I272" s="104" t="s">
        <v>67</v>
      </c>
      <c r="J272" s="462">
        <f>SUM(G272:G278)</f>
        <v>0</v>
      </c>
    </row>
    <row r="273" spans="1:10" ht="23.25" x14ac:dyDescent="0.25">
      <c r="A273" s="369" t="s">
        <v>67</v>
      </c>
      <c r="B273" s="421"/>
      <c r="C273" s="422"/>
      <c r="D273" s="422"/>
      <c r="E273" s="422"/>
      <c r="F273" s="422"/>
      <c r="G273" s="423">
        <f t="shared" ref="G273:G278" si="43">C273+D273-E273-F273</f>
        <v>0</v>
      </c>
      <c r="I273" s="105" t="s">
        <v>71</v>
      </c>
      <c r="J273" s="463">
        <f>SUM(G280:G282)</f>
        <v>0</v>
      </c>
    </row>
    <row r="274" spans="1:10" ht="23.25" x14ac:dyDescent="0.25">
      <c r="A274" s="369" t="s">
        <v>67</v>
      </c>
      <c r="B274" s="421"/>
      <c r="C274" s="422"/>
      <c r="D274" s="422"/>
      <c r="E274" s="422"/>
      <c r="F274" s="422"/>
      <c r="G274" s="423">
        <f t="shared" si="43"/>
        <v>0</v>
      </c>
      <c r="I274" s="105" t="s">
        <v>72</v>
      </c>
      <c r="J274" s="463">
        <f>SUM(G284:G289)</f>
        <v>0</v>
      </c>
    </row>
    <row r="275" spans="1:10" ht="30" x14ac:dyDescent="0.25">
      <c r="A275" s="369" t="s">
        <v>67</v>
      </c>
      <c r="B275" s="421"/>
      <c r="C275" s="422"/>
      <c r="D275" s="422"/>
      <c r="E275" s="422"/>
      <c r="F275" s="422"/>
      <c r="G275" s="423">
        <f t="shared" si="43"/>
        <v>0</v>
      </c>
      <c r="I275" s="104" t="s">
        <v>73</v>
      </c>
      <c r="J275" s="462">
        <f>SUM(G291:G293)</f>
        <v>0</v>
      </c>
    </row>
    <row r="276" spans="1:10" ht="30" x14ac:dyDescent="0.25">
      <c r="A276" s="369" t="s">
        <v>67</v>
      </c>
      <c r="B276" s="421"/>
      <c r="C276" s="422"/>
      <c r="D276" s="422"/>
      <c r="E276" s="422"/>
      <c r="F276" s="422"/>
      <c r="G276" s="423">
        <f t="shared" si="43"/>
        <v>0</v>
      </c>
      <c r="I276" s="105" t="s">
        <v>75</v>
      </c>
      <c r="J276" s="463">
        <f>SUM(G295:G297)</f>
        <v>0</v>
      </c>
    </row>
    <row r="277" spans="1:10" ht="60" x14ac:dyDescent="0.25">
      <c r="A277" s="369" t="s">
        <v>67</v>
      </c>
      <c r="B277" s="421"/>
      <c r="C277" s="422"/>
      <c r="D277" s="422"/>
      <c r="E277" s="422"/>
      <c r="F277" s="422"/>
      <c r="G277" s="423">
        <f t="shared" si="43"/>
        <v>0</v>
      </c>
      <c r="I277" s="106" t="s">
        <v>225</v>
      </c>
      <c r="J277" s="464">
        <f>J274+J276+J273</f>
        <v>0</v>
      </c>
    </row>
    <row r="278" spans="1:10" ht="45" x14ac:dyDescent="0.25">
      <c r="A278" s="369" t="s">
        <v>67</v>
      </c>
      <c r="B278" s="421"/>
      <c r="C278" s="422"/>
      <c r="D278" s="422"/>
      <c r="E278" s="422"/>
      <c r="F278" s="422"/>
      <c r="G278" s="423">
        <f t="shared" si="43"/>
        <v>0</v>
      </c>
      <c r="I278" s="107" t="s">
        <v>77</v>
      </c>
      <c r="J278" s="465">
        <f>J272+J275</f>
        <v>0</v>
      </c>
    </row>
    <row r="279" spans="1:10" ht="45.75" thickBot="1" x14ac:dyDescent="0.3">
      <c r="A279" s="411"/>
      <c r="B279" s="424" t="s">
        <v>66</v>
      </c>
      <c r="C279" s="171" t="s">
        <v>190</v>
      </c>
      <c r="D279" s="86" t="s">
        <v>191</v>
      </c>
      <c r="E279" s="425" t="s">
        <v>192</v>
      </c>
      <c r="F279" s="425" t="s">
        <v>197</v>
      </c>
      <c r="G279" s="425" t="s">
        <v>194</v>
      </c>
      <c r="I279" s="108" t="s">
        <v>106</v>
      </c>
      <c r="J279" s="466">
        <f>(J277+J278)</f>
        <v>0</v>
      </c>
    </row>
    <row r="280" spans="1:10" ht="45" x14ac:dyDescent="0.25">
      <c r="A280" s="426" t="s">
        <v>74</v>
      </c>
      <c r="B280" s="427"/>
      <c r="C280" s="428"/>
      <c r="D280" s="429"/>
      <c r="E280" s="429"/>
      <c r="F280" s="429"/>
      <c r="G280" s="430">
        <f t="shared" ref="G280:G282" si="44">C280+D280-E280-F280</f>
        <v>0</v>
      </c>
      <c r="I280" s="85" t="s">
        <v>78</v>
      </c>
      <c r="J280" s="31"/>
    </row>
    <row r="281" spans="1:10" ht="45" x14ac:dyDescent="0.25">
      <c r="A281" s="426" t="s">
        <v>74</v>
      </c>
      <c r="B281" s="431"/>
      <c r="C281" s="428"/>
      <c r="D281" s="429"/>
      <c r="E281" s="429"/>
      <c r="F281" s="429"/>
      <c r="G281" s="430">
        <f t="shared" si="44"/>
        <v>0</v>
      </c>
      <c r="I281" s="109" t="s">
        <v>79</v>
      </c>
      <c r="J281" s="457">
        <f>SUM(F301:F302)</f>
        <v>0</v>
      </c>
    </row>
    <row r="282" spans="1:10" ht="45.75" thickBot="1" x14ac:dyDescent="0.3">
      <c r="A282" s="426" t="s">
        <v>74</v>
      </c>
      <c r="B282" s="432"/>
      <c r="C282" s="428"/>
      <c r="D282" s="429"/>
      <c r="E282" s="429"/>
      <c r="F282" s="429"/>
      <c r="G282" s="430">
        <f t="shared" si="44"/>
        <v>0</v>
      </c>
      <c r="I282" s="109" t="s">
        <v>80</v>
      </c>
      <c r="J282" s="457">
        <f>SUM(F303:F304)</f>
        <v>0</v>
      </c>
    </row>
    <row r="283" spans="1:10" ht="45.75" thickBot="1" x14ac:dyDescent="0.3">
      <c r="A283" s="411"/>
      <c r="B283" s="424" t="s">
        <v>66</v>
      </c>
      <c r="C283" s="171" t="s">
        <v>190</v>
      </c>
      <c r="D283" s="86" t="s">
        <v>191</v>
      </c>
      <c r="E283" s="425" t="s">
        <v>192</v>
      </c>
      <c r="F283" s="425" t="s">
        <v>197</v>
      </c>
      <c r="G283" s="425" t="s">
        <v>194</v>
      </c>
      <c r="I283" s="110" t="s">
        <v>81</v>
      </c>
      <c r="J283" s="458">
        <f>SUM(F305:F306)</f>
        <v>0</v>
      </c>
    </row>
    <row r="284" spans="1:10" ht="23.25" x14ac:dyDescent="0.25">
      <c r="A284" s="426" t="s">
        <v>72</v>
      </c>
      <c r="B284" s="427"/>
      <c r="C284" s="428"/>
      <c r="D284" s="429"/>
      <c r="E284" s="429"/>
      <c r="F284" s="429"/>
      <c r="G284" s="430">
        <f t="shared" ref="G284:G289" si="45">C284+D284-E284-F284</f>
        <v>0</v>
      </c>
      <c r="I284" s="110" t="s">
        <v>224</v>
      </c>
      <c r="J284" s="458">
        <f>SUM(F307:F317)</f>
        <v>0</v>
      </c>
    </row>
    <row r="285" spans="1:10" ht="23.25" x14ac:dyDescent="0.25">
      <c r="A285" s="426" t="s">
        <v>72</v>
      </c>
      <c r="B285" s="431"/>
      <c r="C285" s="428"/>
      <c r="D285" s="429"/>
      <c r="E285" s="429"/>
      <c r="F285" s="429"/>
      <c r="G285" s="430">
        <f t="shared" si="45"/>
        <v>0</v>
      </c>
      <c r="I285" s="111" t="s">
        <v>104</v>
      </c>
      <c r="J285" s="459">
        <f>SUM(J281:J284)</f>
        <v>0</v>
      </c>
    </row>
    <row r="286" spans="1:10" ht="23.25" x14ac:dyDescent="0.35">
      <c r="A286" s="426" t="s">
        <v>72</v>
      </c>
      <c r="B286" s="431"/>
      <c r="C286" s="428"/>
      <c r="D286" s="429"/>
      <c r="E286" s="429"/>
      <c r="F286" s="429"/>
      <c r="G286" s="430">
        <f t="shared" si="45"/>
        <v>0</v>
      </c>
      <c r="I286" s="67"/>
      <c r="J286" s="460"/>
    </row>
    <row r="287" spans="1:10" ht="39" customHeight="1" x14ac:dyDescent="0.25">
      <c r="A287" s="426" t="s">
        <v>72</v>
      </c>
      <c r="B287" s="431"/>
      <c r="C287" s="428"/>
      <c r="D287" s="429"/>
      <c r="E287" s="429"/>
      <c r="F287" s="429"/>
      <c r="G287" s="430">
        <f t="shared" si="45"/>
        <v>0</v>
      </c>
      <c r="I287" s="98" t="s">
        <v>198</v>
      </c>
      <c r="J287" s="461">
        <f>J277+J278+SUM(J281:J284)</f>
        <v>0</v>
      </c>
    </row>
    <row r="288" spans="1:10" x14ac:dyDescent="0.25">
      <c r="A288" s="426" t="s">
        <v>72</v>
      </c>
      <c r="B288" s="431"/>
      <c r="C288" s="428"/>
      <c r="D288" s="429"/>
      <c r="E288" s="429"/>
      <c r="F288" s="429"/>
      <c r="G288" s="430">
        <f t="shared" si="45"/>
        <v>0</v>
      </c>
      <c r="I288" s="67"/>
      <c r="J288" s="67"/>
    </row>
    <row r="289" spans="1:10" ht="120" customHeight="1" thickBot="1" x14ac:dyDescent="0.3">
      <c r="A289" s="426" t="s">
        <v>72</v>
      </c>
      <c r="B289" s="432"/>
      <c r="C289" s="428"/>
      <c r="D289" s="429"/>
      <c r="E289" s="429"/>
      <c r="F289" s="429"/>
      <c r="G289" s="430">
        <f t="shared" si="45"/>
        <v>0</v>
      </c>
      <c r="I289" s="487" t="s">
        <v>227</v>
      </c>
      <c r="J289" s="489" t="e">
        <f>J277/J287</f>
        <v>#DIV/0!</v>
      </c>
    </row>
    <row r="290" spans="1:10" ht="120" customHeight="1" x14ac:dyDescent="0.25">
      <c r="A290" s="433"/>
      <c r="B290" s="424" t="s">
        <v>66</v>
      </c>
      <c r="C290" s="171" t="s">
        <v>190</v>
      </c>
      <c r="D290" s="86" t="s">
        <v>191</v>
      </c>
      <c r="E290" s="425" t="s">
        <v>192</v>
      </c>
      <c r="F290" s="425" t="s">
        <v>197</v>
      </c>
      <c r="G290" s="425" t="s">
        <v>194</v>
      </c>
      <c r="I290" s="370" t="s">
        <v>228</v>
      </c>
      <c r="J290" s="488" t="e">
        <f>J278/J287</f>
        <v>#DIV/0!</v>
      </c>
    </row>
    <row r="291" spans="1:10" ht="30" x14ac:dyDescent="0.25">
      <c r="A291" s="369" t="s">
        <v>83</v>
      </c>
      <c r="B291" s="421"/>
      <c r="C291" s="422"/>
      <c r="D291" s="422"/>
      <c r="E291" s="422"/>
      <c r="F291" s="422"/>
      <c r="G291" s="423">
        <f t="shared" ref="G291:G293" si="46">C291+D291-E291-F291</f>
        <v>0</v>
      </c>
    </row>
    <row r="292" spans="1:10" ht="30.75" thickBot="1" x14ac:dyDescent="0.3">
      <c r="A292" s="369" t="s">
        <v>83</v>
      </c>
      <c r="B292" s="421"/>
      <c r="C292" s="422"/>
      <c r="D292" s="422"/>
      <c r="E292" s="422"/>
      <c r="F292" s="422"/>
      <c r="G292" s="423">
        <f t="shared" si="46"/>
        <v>0</v>
      </c>
      <c r="I292" s="101"/>
      <c r="J292" s="70"/>
    </row>
    <row r="293" spans="1:10" ht="70.5" customHeight="1" thickBot="1" x14ac:dyDescent="0.3">
      <c r="A293" s="369" t="s">
        <v>83</v>
      </c>
      <c r="B293" s="421"/>
      <c r="C293" s="422"/>
      <c r="D293" s="422"/>
      <c r="E293" s="422"/>
      <c r="F293" s="422"/>
      <c r="G293" s="423">
        <f t="shared" si="46"/>
        <v>0</v>
      </c>
      <c r="I293" s="112" t="s">
        <v>93</v>
      </c>
      <c r="J293" s="452">
        <f>SUM(G280:G282,G284:G289,G295:G297)</f>
        <v>0</v>
      </c>
    </row>
    <row r="294" spans="1:10" ht="75" customHeight="1" thickBot="1" x14ac:dyDescent="0.3">
      <c r="A294" s="411"/>
      <c r="B294" s="424" t="s">
        <v>66</v>
      </c>
      <c r="C294" s="171" t="s">
        <v>190</v>
      </c>
      <c r="D294" s="86" t="s">
        <v>191</v>
      </c>
      <c r="E294" s="425" t="s">
        <v>192</v>
      </c>
      <c r="F294" s="425" t="s">
        <v>197</v>
      </c>
      <c r="G294" s="425" t="s">
        <v>194</v>
      </c>
      <c r="I294" s="113" t="s">
        <v>94</v>
      </c>
      <c r="J294" s="453">
        <f>SUM(G272:G278,G291:G293)</f>
        <v>0</v>
      </c>
    </row>
    <row r="295" spans="1:10" ht="30" x14ac:dyDescent="0.25">
      <c r="A295" s="426" t="s">
        <v>86</v>
      </c>
      <c r="B295" s="427"/>
      <c r="C295" s="428"/>
      <c r="D295" s="429"/>
      <c r="E295" s="429"/>
      <c r="F295" s="429"/>
      <c r="G295" s="434">
        <f>C295+D295-E295-F295</f>
        <v>0</v>
      </c>
      <c r="I295" s="114" t="s">
        <v>196</v>
      </c>
      <c r="J295" s="454">
        <f>J293+J294+SUM(F301:F317)</f>
        <v>0</v>
      </c>
    </row>
    <row r="296" spans="1:10" ht="116.25" customHeight="1" x14ac:dyDescent="0.25">
      <c r="A296" s="426" t="s">
        <v>86</v>
      </c>
      <c r="B296" s="431"/>
      <c r="C296" s="428"/>
      <c r="D296" s="429"/>
      <c r="E296" s="429"/>
      <c r="F296" s="429"/>
      <c r="G296" s="434">
        <f t="shared" ref="G296:G297" si="47">C296+D296-E296-F296</f>
        <v>0</v>
      </c>
      <c r="I296" s="487" t="s">
        <v>227</v>
      </c>
      <c r="J296" s="489" t="e">
        <f>J293/J295</f>
        <v>#DIV/0!</v>
      </c>
    </row>
    <row r="297" spans="1:10" ht="147.75" customHeight="1" thickBot="1" x14ac:dyDescent="0.3">
      <c r="A297" s="426" t="s">
        <v>86</v>
      </c>
      <c r="B297" s="432"/>
      <c r="C297" s="428"/>
      <c r="D297" s="429"/>
      <c r="E297" s="429"/>
      <c r="F297" s="429"/>
      <c r="G297" s="434">
        <f t="shared" si="47"/>
        <v>0</v>
      </c>
      <c r="I297" s="370" t="s">
        <v>228</v>
      </c>
      <c r="J297" s="485" t="e">
        <f>J294/J295</f>
        <v>#DIV/0!</v>
      </c>
    </row>
    <row r="299" spans="1:10" ht="21" x14ac:dyDescent="0.25">
      <c r="A299" s="375" t="s">
        <v>78</v>
      </c>
      <c r="B299" s="358"/>
      <c r="C299" s="32"/>
      <c r="D299" s="32"/>
      <c r="E299" s="32"/>
      <c r="F299" s="32"/>
      <c r="H299" s="223"/>
    </row>
    <row r="300" spans="1:10" ht="30" x14ac:dyDescent="0.25">
      <c r="A300" s="149"/>
      <c r="B300" s="173" t="s">
        <v>91</v>
      </c>
      <c r="C300" s="59" t="s">
        <v>195</v>
      </c>
      <c r="D300" s="59" t="s">
        <v>191</v>
      </c>
      <c r="E300" s="59" t="s">
        <v>192</v>
      </c>
      <c r="F300" s="59" t="s">
        <v>92</v>
      </c>
      <c r="H300" s="223"/>
    </row>
    <row r="301" spans="1:10" x14ac:dyDescent="0.25">
      <c r="A301" s="109" t="s">
        <v>79</v>
      </c>
      <c r="B301" s="435"/>
      <c r="C301" s="436"/>
      <c r="D301" s="436"/>
      <c r="E301" s="436"/>
      <c r="F301" s="65">
        <f>C301+D301-E301</f>
        <v>0</v>
      </c>
      <c r="H301" s="223"/>
    </row>
    <row r="302" spans="1:10" x14ac:dyDescent="0.25">
      <c r="A302" s="109" t="s">
        <v>79</v>
      </c>
      <c r="B302" s="435"/>
      <c r="C302" s="436"/>
      <c r="D302" s="436"/>
      <c r="E302" s="436"/>
      <c r="F302" s="65">
        <f t="shared" ref="F302:F317" si="48">C302+D302-E302</f>
        <v>0</v>
      </c>
      <c r="H302" s="267"/>
    </row>
    <row r="303" spans="1:10" x14ac:dyDescent="0.25">
      <c r="A303" s="109" t="s">
        <v>80</v>
      </c>
      <c r="B303" s="435"/>
      <c r="C303" s="436"/>
      <c r="D303" s="436"/>
      <c r="E303" s="436"/>
      <c r="F303" s="65">
        <f t="shared" si="48"/>
        <v>0</v>
      </c>
    </row>
    <row r="304" spans="1:10" x14ac:dyDescent="0.25">
      <c r="A304" s="109" t="s">
        <v>80</v>
      </c>
      <c r="B304" s="435"/>
      <c r="C304" s="436"/>
      <c r="D304" s="436"/>
      <c r="E304" s="436"/>
      <c r="F304" s="65">
        <f t="shared" si="48"/>
        <v>0</v>
      </c>
    </row>
    <row r="305" spans="1:6" x14ac:dyDescent="0.25">
      <c r="A305" s="437" t="s">
        <v>81</v>
      </c>
      <c r="B305" s="435"/>
      <c r="C305" s="436"/>
      <c r="D305" s="436"/>
      <c r="E305" s="436"/>
      <c r="F305" s="65">
        <f t="shared" si="48"/>
        <v>0</v>
      </c>
    </row>
    <row r="306" spans="1:6" x14ac:dyDescent="0.25">
      <c r="A306" s="437" t="s">
        <v>81</v>
      </c>
      <c r="B306" s="435"/>
      <c r="C306" s="436"/>
      <c r="D306" s="436"/>
      <c r="E306" s="436"/>
      <c r="F306" s="65">
        <f t="shared" si="48"/>
        <v>0</v>
      </c>
    </row>
    <row r="307" spans="1:6" x14ac:dyDescent="0.25">
      <c r="A307" s="437" t="s">
        <v>82</v>
      </c>
      <c r="B307" s="435"/>
      <c r="C307" s="436"/>
      <c r="D307" s="436"/>
      <c r="E307" s="436"/>
      <c r="F307" s="65">
        <f t="shared" si="48"/>
        <v>0</v>
      </c>
    </row>
    <row r="308" spans="1:6" x14ac:dyDescent="0.25">
      <c r="A308" s="437" t="s">
        <v>82</v>
      </c>
      <c r="B308" s="435"/>
      <c r="C308" s="436"/>
      <c r="D308" s="436"/>
      <c r="E308" s="436"/>
      <c r="F308" s="65">
        <f t="shared" si="48"/>
        <v>0</v>
      </c>
    </row>
    <row r="309" spans="1:6" x14ac:dyDescent="0.25">
      <c r="A309" s="451"/>
      <c r="B309" s="451"/>
      <c r="C309" s="492"/>
      <c r="D309" s="492"/>
      <c r="E309" s="492"/>
      <c r="F309" s="65">
        <f t="shared" si="48"/>
        <v>0</v>
      </c>
    </row>
    <row r="310" spans="1:6" x14ac:dyDescent="0.25">
      <c r="A310" s="451"/>
      <c r="B310" s="451"/>
      <c r="C310" s="492"/>
      <c r="D310" s="492"/>
      <c r="E310" s="492"/>
      <c r="F310" s="65">
        <f t="shared" si="48"/>
        <v>0</v>
      </c>
    </row>
    <row r="311" spans="1:6" x14ac:dyDescent="0.25">
      <c r="A311" s="451"/>
      <c r="B311" s="451"/>
      <c r="C311" s="492"/>
      <c r="D311" s="492"/>
      <c r="E311" s="492"/>
      <c r="F311" s="65">
        <f t="shared" si="48"/>
        <v>0</v>
      </c>
    </row>
    <row r="312" spans="1:6" x14ac:dyDescent="0.25">
      <c r="A312" s="451"/>
      <c r="B312" s="451"/>
      <c r="C312" s="492"/>
      <c r="D312" s="492"/>
      <c r="E312" s="492"/>
      <c r="F312" s="65">
        <f t="shared" si="48"/>
        <v>0</v>
      </c>
    </row>
    <row r="313" spans="1:6" x14ac:dyDescent="0.25">
      <c r="A313" s="451"/>
      <c r="B313" s="451"/>
      <c r="C313" s="492"/>
      <c r="D313" s="492"/>
      <c r="E313" s="492"/>
      <c r="F313" s="65">
        <f t="shared" si="48"/>
        <v>0</v>
      </c>
    </row>
    <row r="314" spans="1:6" x14ac:dyDescent="0.25">
      <c r="A314" s="451"/>
      <c r="B314" s="451"/>
      <c r="C314" s="492"/>
      <c r="D314" s="492"/>
      <c r="E314" s="492"/>
      <c r="F314" s="65">
        <f t="shared" si="48"/>
        <v>0</v>
      </c>
    </row>
    <row r="315" spans="1:6" x14ac:dyDescent="0.25">
      <c r="A315" s="451"/>
      <c r="B315" s="451"/>
      <c r="C315" s="492"/>
      <c r="D315" s="492"/>
      <c r="E315" s="492"/>
      <c r="F315" s="65">
        <f t="shared" si="48"/>
        <v>0</v>
      </c>
    </row>
    <row r="316" spans="1:6" x14ac:dyDescent="0.25">
      <c r="A316" s="451"/>
      <c r="B316" s="451"/>
      <c r="C316" s="492"/>
      <c r="D316" s="492"/>
      <c r="E316" s="492"/>
      <c r="F316" s="65">
        <f t="shared" si="48"/>
        <v>0</v>
      </c>
    </row>
    <row r="317" spans="1:6" x14ac:dyDescent="0.25">
      <c r="A317" s="451"/>
      <c r="B317" s="451"/>
      <c r="C317" s="492"/>
      <c r="D317" s="492"/>
      <c r="E317" s="492"/>
      <c r="F317" s="65">
        <f t="shared" si="48"/>
        <v>0</v>
      </c>
    </row>
  </sheetData>
  <sheetProtection algorithmName="SHA-512" hashValue="V9/6hSfSnneh9XP49Z4vaG189sQXzBVs7g4I2aokZTJs1Zk7EDlj6nWn+GfnJc2EIzSrGI1WKNnt+0WL6/cxsA==" saltValue="MN3BQ3ztm3DQEpRHRsVh7A==" spinCount="100000" sheet="1" insertColumns="0" insertRows="0" selectLockedCells="1"/>
  <mergeCells count="10">
    <mergeCell ref="J30:L30"/>
    <mergeCell ref="J31:L31"/>
    <mergeCell ref="A62:J62"/>
    <mergeCell ref="E1:G3"/>
    <mergeCell ref="C1:D3"/>
    <mergeCell ref="A1:B3"/>
    <mergeCell ref="I1:O1"/>
    <mergeCell ref="I2:O2"/>
    <mergeCell ref="I3:O5"/>
    <mergeCell ref="A6:B6"/>
  </mergeCells>
  <phoneticPr fontId="5" type="noConversion"/>
  <conditionalFormatting sqref="O25">
    <cfRule type="cellIs" dxfId="47" priority="10" operator="lessThan">
      <formula>$N$30</formula>
    </cfRule>
    <cfRule type="cellIs" dxfId="46" priority="11" operator="between">
      <formula>$N$30</formula>
      <formula>$M$30</formula>
    </cfRule>
    <cfRule type="cellIs" dxfId="45" priority="12" operator="greaterThanOrEqual">
      <formula>$M$30</formula>
    </cfRule>
  </conditionalFormatting>
  <conditionalFormatting sqref="O26">
    <cfRule type="cellIs" dxfId="44" priority="4" operator="lessThan">
      <formula>$N$31</formula>
    </cfRule>
    <cfRule type="cellIs" dxfId="43" priority="5" operator="between">
      <formula>$N$31</formula>
      <formula>$M$31</formula>
    </cfRule>
    <cfRule type="cellIs" dxfId="42" priority="6" operator="greaterThanOrEqual">
      <formula>$M$31</formula>
    </cfRule>
  </conditionalFormatting>
  <conditionalFormatting sqref="O27">
    <cfRule type="cellIs" dxfId="41" priority="7" operator="lessThan">
      <formula>$N$30</formula>
    </cfRule>
    <cfRule type="cellIs" dxfId="40" priority="8" operator="between">
      <formula>$N$30</formula>
      <formula>$M$30</formula>
    </cfRule>
    <cfRule type="cellIs" dxfId="39" priority="9" operator="greaterThanOrEqual">
      <formula>$M$30</formula>
    </cfRule>
  </conditionalFormatting>
  <conditionalFormatting sqref="O28">
    <cfRule type="cellIs" dxfId="38" priority="1" operator="lessThan">
      <formula>$N$31</formula>
    </cfRule>
    <cfRule type="cellIs" dxfId="37" priority="2" operator="between">
      <formula>$N$31</formula>
      <formula>$M$31</formula>
    </cfRule>
    <cfRule type="cellIs" dxfId="36" priority="3" operator="greaterThanOrEqual">
      <formula>$M$31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E381B-C806-41AA-A65C-EC0BE6AB414E}">
  <sheetPr>
    <tabColor theme="8" tint="0.59999389629810485"/>
  </sheetPr>
  <dimension ref="A1:R317"/>
  <sheetViews>
    <sheetView topLeftCell="A297" zoomScale="70" zoomScaleNormal="70" workbookViewId="0">
      <selection activeCell="C317" sqref="C317"/>
    </sheetView>
  </sheetViews>
  <sheetFormatPr baseColWidth="10" defaultColWidth="11.42578125" defaultRowHeight="15" x14ac:dyDescent="0.25"/>
  <cols>
    <col min="1" max="1" width="34.5703125" customWidth="1"/>
    <col min="2" max="2" width="32.28515625" customWidth="1"/>
    <col min="3" max="3" width="24.7109375" customWidth="1"/>
    <col min="4" max="4" width="29.140625" bestFit="1" customWidth="1"/>
    <col min="5" max="5" width="17.85546875" customWidth="1"/>
    <col min="6" max="6" width="21.28515625" customWidth="1"/>
    <col min="7" max="7" width="26.140625" customWidth="1"/>
    <col min="9" max="9" width="37.42578125" customWidth="1"/>
    <col min="10" max="10" width="25.7109375" customWidth="1"/>
    <col min="11" max="11" width="22.5703125" customWidth="1"/>
    <col min="12" max="12" width="21.7109375" customWidth="1"/>
    <col min="13" max="13" width="22" customWidth="1"/>
    <col min="14" max="14" width="21.85546875" customWidth="1"/>
    <col min="15" max="15" width="21.7109375" customWidth="1"/>
    <col min="16" max="16" width="3.85546875" hidden="1" customWidth="1"/>
    <col min="17" max="17" width="13.85546875" hidden="1" customWidth="1"/>
    <col min="18" max="18" width="32.85546875" hidden="1" customWidth="1"/>
    <col min="19" max="19" width="26.42578125" customWidth="1"/>
    <col min="20" max="20" width="23.28515625" customWidth="1"/>
    <col min="21" max="21" width="21" customWidth="1"/>
    <col min="22" max="22" width="20.140625" customWidth="1"/>
    <col min="23" max="23" width="19" customWidth="1"/>
    <col min="24" max="24" width="24.7109375" customWidth="1"/>
    <col min="25" max="25" width="15.140625" customWidth="1"/>
    <col min="26" max="26" width="43.5703125" customWidth="1"/>
    <col min="27" max="27" width="27.42578125" customWidth="1"/>
    <col min="28" max="28" width="25.7109375" customWidth="1"/>
    <col min="29" max="29" width="20.7109375" customWidth="1"/>
    <col min="30" max="30" width="16.85546875" customWidth="1"/>
    <col min="31" max="31" width="19.5703125" customWidth="1"/>
    <col min="32" max="32" width="23.28515625" customWidth="1"/>
  </cols>
  <sheetData>
    <row r="1" spans="1:18" ht="33.75" customHeight="1" x14ac:dyDescent="0.25">
      <c r="A1" s="645" t="s">
        <v>177</v>
      </c>
      <c r="B1" s="645"/>
      <c r="C1" s="643" t="s">
        <v>236</v>
      </c>
      <c r="D1" s="643"/>
      <c r="E1" s="641" t="s">
        <v>235</v>
      </c>
      <c r="F1" s="641"/>
      <c r="G1" s="641"/>
      <c r="I1" s="647" t="s">
        <v>241</v>
      </c>
      <c r="J1" s="647"/>
      <c r="K1" s="647"/>
      <c r="L1" s="647"/>
      <c r="M1" s="647"/>
      <c r="N1" s="647"/>
      <c r="O1" s="647"/>
    </row>
    <row r="2" spans="1:18" ht="22.5" customHeight="1" x14ac:dyDescent="0.25">
      <c r="A2" s="646"/>
      <c r="B2" s="646"/>
      <c r="C2" s="644"/>
      <c r="D2" s="644"/>
      <c r="E2" s="642"/>
      <c r="F2" s="642"/>
      <c r="G2" s="642"/>
      <c r="I2" s="648" t="s">
        <v>215</v>
      </c>
      <c r="J2" s="648"/>
      <c r="K2" s="648"/>
      <c r="L2" s="648"/>
      <c r="M2" s="648"/>
      <c r="N2" s="648"/>
      <c r="O2" s="648"/>
    </row>
    <row r="3" spans="1:18" ht="82.5" customHeight="1" x14ac:dyDescent="0.25">
      <c r="A3" s="646"/>
      <c r="B3" s="646"/>
      <c r="C3" s="644"/>
      <c r="D3" s="644"/>
      <c r="E3" s="642"/>
      <c r="F3" s="642"/>
      <c r="G3" s="642"/>
      <c r="I3" s="627"/>
      <c r="J3" s="627"/>
      <c r="K3" s="627"/>
      <c r="L3" s="627"/>
      <c r="M3" s="627"/>
      <c r="N3" s="627"/>
      <c r="O3" s="627"/>
    </row>
    <row r="4" spans="1:18" ht="18.75" x14ac:dyDescent="0.25">
      <c r="A4" s="275" t="s">
        <v>200</v>
      </c>
      <c r="B4" s="342"/>
      <c r="C4" s="342"/>
      <c r="D4" s="342"/>
      <c r="E4" s="342"/>
      <c r="F4" s="342"/>
      <c r="G4" s="342"/>
      <c r="I4" s="649"/>
      <c r="J4" s="649"/>
      <c r="K4" s="649"/>
      <c r="L4" s="649"/>
      <c r="M4" s="649"/>
      <c r="N4" s="649"/>
      <c r="O4" s="649"/>
    </row>
    <row r="5" spans="1:18" ht="194.25" customHeight="1" x14ac:dyDescent="0.25">
      <c r="D5" s="312"/>
      <c r="E5" s="54"/>
      <c r="F5" s="54"/>
      <c r="G5" s="54"/>
      <c r="I5" s="649"/>
      <c r="J5" s="649"/>
      <c r="K5" s="649"/>
      <c r="L5" s="649"/>
      <c r="M5" s="649"/>
      <c r="N5" s="649"/>
      <c r="O5" s="649"/>
    </row>
    <row r="6" spans="1:18" ht="21" x14ac:dyDescent="0.25">
      <c r="A6" s="650" t="s">
        <v>64</v>
      </c>
      <c r="B6" s="650"/>
      <c r="D6" s="312"/>
      <c r="E6" s="54"/>
      <c r="F6" s="54"/>
      <c r="G6" s="54"/>
      <c r="I6" s="32"/>
      <c r="J6" s="32"/>
      <c r="K6" s="32"/>
      <c r="L6" s="32"/>
      <c r="M6" s="32"/>
      <c r="N6" s="32"/>
      <c r="O6" s="32"/>
    </row>
    <row r="7" spans="1:18" x14ac:dyDescent="0.25">
      <c r="A7" s="31"/>
      <c r="B7" s="343"/>
      <c r="E7" s="54"/>
      <c r="F7" s="54"/>
      <c r="G7" s="54"/>
      <c r="I7" s="32"/>
      <c r="J7" s="32"/>
      <c r="K7" s="32"/>
      <c r="L7" s="32"/>
      <c r="M7" s="32"/>
      <c r="N7" s="32"/>
      <c r="O7" s="32"/>
    </row>
    <row r="8" spans="1:18" ht="45" x14ac:dyDescent="0.25">
      <c r="A8" s="149" t="s">
        <v>65</v>
      </c>
      <c r="B8" s="173" t="s">
        <v>66</v>
      </c>
      <c r="C8" s="59" t="s">
        <v>190</v>
      </c>
      <c r="D8" s="173" t="s">
        <v>191</v>
      </c>
      <c r="E8" s="304" t="s">
        <v>192</v>
      </c>
      <c r="F8" s="304" t="s">
        <v>193</v>
      </c>
      <c r="G8" s="304" t="s">
        <v>194</v>
      </c>
      <c r="I8" s="59" t="s">
        <v>199</v>
      </c>
      <c r="J8" s="59" t="s">
        <v>68</v>
      </c>
      <c r="K8" s="443" t="s">
        <v>24</v>
      </c>
      <c r="L8" s="443" t="s">
        <v>25</v>
      </c>
      <c r="M8" s="443" t="s">
        <v>26</v>
      </c>
      <c r="N8" s="443" t="s">
        <v>27</v>
      </c>
      <c r="O8" s="443" t="s">
        <v>28</v>
      </c>
      <c r="Q8" s="250" t="s">
        <v>69</v>
      </c>
    </row>
    <row r="9" spans="1:18" ht="23.25" x14ac:dyDescent="0.25">
      <c r="A9" s="493" t="s">
        <v>67</v>
      </c>
      <c r="B9" s="494"/>
      <c r="C9" s="495"/>
      <c r="D9" s="495"/>
      <c r="E9" s="496"/>
      <c r="F9" s="496"/>
      <c r="G9" s="497">
        <f>C9+D9-E9-F9</f>
        <v>0</v>
      </c>
      <c r="I9" s="104" t="s">
        <v>67</v>
      </c>
      <c r="J9" s="462">
        <f>SUM(G9:G15)</f>
        <v>0</v>
      </c>
      <c r="K9" s="500">
        <f>J68</f>
        <v>0</v>
      </c>
      <c r="L9" s="500">
        <f>J119</f>
        <v>0</v>
      </c>
      <c r="M9" s="500">
        <f>J170</f>
        <v>0</v>
      </c>
      <c r="N9" s="500">
        <f>J221</f>
        <v>0</v>
      </c>
      <c r="O9" s="500">
        <f>J272</f>
        <v>0</v>
      </c>
      <c r="P9" s="348"/>
      <c r="Q9" s="349">
        <f t="shared" ref="Q9:Q16" si="0">IF((O9-J9)&gt;=0,(O9-J9),0)</f>
        <v>0</v>
      </c>
    </row>
    <row r="10" spans="1:18" ht="23.25" x14ac:dyDescent="0.25">
      <c r="A10" s="493" t="s">
        <v>67</v>
      </c>
      <c r="B10" s="494"/>
      <c r="C10" s="495"/>
      <c r="D10" s="495"/>
      <c r="E10" s="496"/>
      <c r="F10" s="496"/>
      <c r="G10" s="497">
        <f t="shared" ref="G10:G34" si="1">C10+D10-E10-F10</f>
        <v>0</v>
      </c>
      <c r="I10" s="501" t="s">
        <v>71</v>
      </c>
      <c r="J10" s="502">
        <f>SUM(G17:G19)</f>
        <v>0</v>
      </c>
      <c r="K10" s="503">
        <f t="shared" ref="K10:K13" si="2">J69</f>
        <v>0</v>
      </c>
      <c r="L10" s="503">
        <f t="shared" ref="L10:L13" si="3">J120</f>
        <v>0</v>
      </c>
      <c r="M10" s="503">
        <f t="shared" ref="M10:M13" si="4">J171</f>
        <v>0</v>
      </c>
      <c r="N10" s="503">
        <f t="shared" ref="N10:N13" si="5">J222</f>
        <v>0</v>
      </c>
      <c r="O10" s="503">
        <f t="shared" ref="O10:O13" si="6">J273</f>
        <v>0</v>
      </c>
      <c r="P10" s="350"/>
      <c r="Q10" s="351">
        <f t="shared" si="0"/>
        <v>0</v>
      </c>
    </row>
    <row r="11" spans="1:18" ht="23.25" x14ac:dyDescent="0.25">
      <c r="A11" s="493" t="s">
        <v>67</v>
      </c>
      <c r="B11" s="494"/>
      <c r="C11" s="495"/>
      <c r="D11" s="495"/>
      <c r="E11" s="495"/>
      <c r="F11" s="495"/>
      <c r="G11" s="497">
        <f t="shared" si="1"/>
        <v>0</v>
      </c>
      <c r="I11" s="501" t="s">
        <v>72</v>
      </c>
      <c r="J11" s="502">
        <f>SUM(G21:G26)</f>
        <v>0</v>
      </c>
      <c r="K11" s="503">
        <f t="shared" si="2"/>
        <v>0</v>
      </c>
      <c r="L11" s="503">
        <f t="shared" si="3"/>
        <v>0</v>
      </c>
      <c r="M11" s="503">
        <f t="shared" si="4"/>
        <v>0</v>
      </c>
      <c r="N11" s="503">
        <f t="shared" si="5"/>
        <v>0</v>
      </c>
      <c r="O11" s="503">
        <f t="shared" si="6"/>
        <v>0</v>
      </c>
      <c r="P11" s="350"/>
      <c r="Q11" s="351">
        <f t="shared" si="0"/>
        <v>0</v>
      </c>
    </row>
    <row r="12" spans="1:18" ht="30" x14ac:dyDescent="0.25">
      <c r="A12" s="493" t="s">
        <v>67</v>
      </c>
      <c r="B12" s="494"/>
      <c r="C12" s="495"/>
      <c r="D12" s="495"/>
      <c r="E12" s="495"/>
      <c r="F12" s="495"/>
      <c r="G12" s="498">
        <f t="shared" si="1"/>
        <v>0</v>
      </c>
      <c r="I12" s="104" t="s">
        <v>73</v>
      </c>
      <c r="J12" s="462">
        <f>SUM(G28:G30)</f>
        <v>0</v>
      </c>
      <c r="K12" s="500">
        <f t="shared" si="2"/>
        <v>0</v>
      </c>
      <c r="L12" s="500">
        <f t="shared" si="3"/>
        <v>0</v>
      </c>
      <c r="M12" s="500">
        <f t="shared" si="4"/>
        <v>0</v>
      </c>
      <c r="N12" s="500">
        <f t="shared" si="5"/>
        <v>0</v>
      </c>
      <c r="O12" s="500">
        <f t="shared" si="6"/>
        <v>0</v>
      </c>
      <c r="P12" s="348"/>
      <c r="Q12" s="349">
        <f t="shared" si="0"/>
        <v>0</v>
      </c>
      <c r="R12" s="312"/>
    </row>
    <row r="13" spans="1:18" ht="30" x14ac:dyDescent="0.25">
      <c r="A13" s="493" t="s">
        <v>67</v>
      </c>
      <c r="B13" s="494"/>
      <c r="C13" s="495"/>
      <c r="D13" s="495"/>
      <c r="E13" s="495"/>
      <c r="F13" s="495"/>
      <c r="G13" s="498">
        <f t="shared" si="1"/>
        <v>0</v>
      </c>
      <c r="I13" s="501" t="s">
        <v>75</v>
      </c>
      <c r="J13" s="502">
        <f>SUM(G32:G34)</f>
        <v>0</v>
      </c>
      <c r="K13" s="503">
        <f t="shared" si="2"/>
        <v>0</v>
      </c>
      <c r="L13" s="503">
        <f t="shared" si="3"/>
        <v>0</v>
      </c>
      <c r="M13" s="503">
        <f t="shared" si="4"/>
        <v>0</v>
      </c>
      <c r="N13" s="503">
        <f t="shared" si="5"/>
        <v>0</v>
      </c>
      <c r="O13" s="503">
        <f t="shared" si="6"/>
        <v>0</v>
      </c>
      <c r="P13" s="350"/>
      <c r="Q13" s="351">
        <f t="shared" si="0"/>
        <v>0</v>
      </c>
    </row>
    <row r="14" spans="1:18" ht="75" customHeight="1" x14ac:dyDescent="0.25">
      <c r="A14" s="493" t="s">
        <v>67</v>
      </c>
      <c r="B14" s="494"/>
      <c r="C14" s="495"/>
      <c r="D14" s="495"/>
      <c r="E14" s="495"/>
      <c r="F14" s="495"/>
      <c r="G14" s="498">
        <f t="shared" si="1"/>
        <v>0</v>
      </c>
      <c r="I14" s="504" t="s">
        <v>233</v>
      </c>
      <c r="J14" s="505">
        <f t="shared" ref="J14:O14" si="7">J11+J13+J10</f>
        <v>0</v>
      </c>
      <c r="K14" s="505">
        <f t="shared" si="7"/>
        <v>0</v>
      </c>
      <c r="L14" s="505">
        <f>L11+L13+L10</f>
        <v>0</v>
      </c>
      <c r="M14" s="505">
        <f t="shared" si="7"/>
        <v>0</v>
      </c>
      <c r="N14" s="505">
        <f t="shared" si="7"/>
        <v>0</v>
      </c>
      <c r="O14" s="505">
        <f t="shared" si="7"/>
        <v>0</v>
      </c>
      <c r="P14" s="350"/>
      <c r="Q14" s="351">
        <f t="shared" si="0"/>
        <v>0</v>
      </c>
    </row>
    <row r="15" spans="1:18" ht="88.5" customHeight="1" x14ac:dyDescent="0.25">
      <c r="A15" s="493" t="s">
        <v>67</v>
      </c>
      <c r="B15" s="494"/>
      <c r="C15" s="495"/>
      <c r="D15" s="495"/>
      <c r="E15" s="495"/>
      <c r="F15" s="495"/>
      <c r="G15" s="498">
        <f t="shared" si="1"/>
        <v>0</v>
      </c>
      <c r="I15" s="107" t="s">
        <v>234</v>
      </c>
      <c r="J15" s="465">
        <f>J9+J12</f>
        <v>0</v>
      </c>
      <c r="K15" s="465">
        <f t="shared" ref="K15:O15" si="8">K9+K12</f>
        <v>0</v>
      </c>
      <c r="L15" s="465">
        <f>L9+L12</f>
        <v>0</v>
      </c>
      <c r="M15" s="465">
        <f t="shared" si="8"/>
        <v>0</v>
      </c>
      <c r="N15" s="465">
        <f t="shared" si="8"/>
        <v>0</v>
      </c>
      <c r="O15" s="465">
        <f t="shared" si="8"/>
        <v>0</v>
      </c>
      <c r="P15" s="348"/>
      <c r="Q15" s="349">
        <f t="shared" si="0"/>
        <v>0</v>
      </c>
    </row>
    <row r="16" spans="1:18" ht="45.75" thickBot="1" x14ac:dyDescent="0.3">
      <c r="A16" s="411"/>
      <c r="B16" s="173" t="s">
        <v>66</v>
      </c>
      <c r="C16" s="59" t="s">
        <v>190</v>
      </c>
      <c r="D16" s="173" t="s">
        <v>191</v>
      </c>
      <c r="E16" s="304" t="s">
        <v>192</v>
      </c>
      <c r="F16" s="304" t="s">
        <v>193</v>
      </c>
      <c r="G16" s="304" t="s">
        <v>194</v>
      </c>
      <c r="I16" s="506" t="s">
        <v>65</v>
      </c>
      <c r="J16" s="466">
        <f>J14+J15</f>
        <v>0</v>
      </c>
      <c r="K16" s="466">
        <f t="shared" ref="K16:O16" si="9">K14+K15</f>
        <v>0</v>
      </c>
      <c r="L16" s="466">
        <f>L14+L15</f>
        <v>0</v>
      </c>
      <c r="M16" s="466">
        <f t="shared" si="9"/>
        <v>0</v>
      </c>
      <c r="N16" s="466">
        <f t="shared" si="9"/>
        <v>0</v>
      </c>
      <c r="O16" s="466">
        <f t="shared" si="9"/>
        <v>0</v>
      </c>
      <c r="Q16" s="34">
        <f t="shared" si="0"/>
        <v>0</v>
      </c>
    </row>
    <row r="17" spans="1:18" ht="45" x14ac:dyDescent="0.25">
      <c r="A17" s="499" t="s">
        <v>74</v>
      </c>
      <c r="B17" s="412"/>
      <c r="C17" s="188"/>
      <c r="D17" s="186"/>
      <c r="E17" s="186"/>
      <c r="F17" s="186"/>
      <c r="G17" s="415">
        <f t="shared" si="1"/>
        <v>0</v>
      </c>
      <c r="I17" s="85" t="s">
        <v>78</v>
      </c>
      <c r="J17" s="474"/>
      <c r="K17" s="475"/>
      <c r="L17" s="475"/>
      <c r="M17" s="475"/>
      <c r="N17" s="475"/>
      <c r="O17" s="475"/>
      <c r="Q17" s="103"/>
    </row>
    <row r="18" spans="1:18" ht="45" x14ac:dyDescent="0.25">
      <c r="A18" s="499" t="s">
        <v>74</v>
      </c>
      <c r="B18" s="413"/>
      <c r="C18" s="188"/>
      <c r="D18" s="186"/>
      <c r="E18" s="186"/>
      <c r="F18" s="186"/>
      <c r="G18" s="415">
        <f t="shared" si="1"/>
        <v>0</v>
      </c>
      <c r="I18" s="109" t="s">
        <v>79</v>
      </c>
      <c r="J18" s="457">
        <f>SUM(F38:F39)</f>
        <v>0</v>
      </c>
      <c r="K18" s="458">
        <f>J77</f>
        <v>0</v>
      </c>
      <c r="L18" s="458">
        <f>J128</f>
        <v>0</v>
      </c>
      <c r="M18" s="458">
        <f>J179</f>
        <v>0</v>
      </c>
      <c r="N18" s="458">
        <f>J230</f>
        <v>0</v>
      </c>
      <c r="O18" s="458">
        <f>J281</f>
        <v>0</v>
      </c>
      <c r="Q18" s="34">
        <f>IF((O18-J18)&gt;=0,(O18-J18),0)</f>
        <v>0</v>
      </c>
    </row>
    <row r="19" spans="1:18" ht="45.75" thickBot="1" x14ac:dyDescent="0.3">
      <c r="A19" s="499" t="s">
        <v>74</v>
      </c>
      <c r="B19" s="414"/>
      <c r="C19" s="188"/>
      <c r="D19" s="186"/>
      <c r="E19" s="186"/>
      <c r="F19" s="186"/>
      <c r="G19" s="415">
        <f t="shared" si="1"/>
        <v>0</v>
      </c>
      <c r="I19" s="109" t="s">
        <v>80</v>
      </c>
      <c r="J19" s="457">
        <f>SUM(F40:F41)</f>
        <v>0</v>
      </c>
      <c r="K19" s="458">
        <f t="shared" ref="K19:K21" si="10">J78</f>
        <v>0</v>
      </c>
      <c r="L19" s="458">
        <f t="shared" ref="L19:L21" si="11">J129</f>
        <v>0</v>
      </c>
      <c r="M19" s="458">
        <f t="shared" ref="M19:M21" si="12">J180</f>
        <v>0</v>
      </c>
      <c r="N19" s="458">
        <f t="shared" ref="N19:N21" si="13">J231</f>
        <v>0</v>
      </c>
      <c r="O19" s="458">
        <f t="shared" ref="O19:O21" si="14">J282</f>
        <v>0</v>
      </c>
      <c r="Q19" s="34">
        <f>IF((O19-J19)&gt;=0,(O19-J19),0)</f>
        <v>0</v>
      </c>
    </row>
    <row r="20" spans="1:18" ht="45.75" thickBot="1" x14ac:dyDescent="0.3">
      <c r="A20" s="411"/>
      <c r="B20" s="173" t="s">
        <v>66</v>
      </c>
      <c r="C20" s="59" t="s">
        <v>190</v>
      </c>
      <c r="D20" s="173" t="s">
        <v>191</v>
      </c>
      <c r="E20" s="304" t="s">
        <v>192</v>
      </c>
      <c r="F20" s="304" t="s">
        <v>193</v>
      </c>
      <c r="G20" s="304" t="s">
        <v>194</v>
      </c>
      <c r="I20" s="110" t="s">
        <v>81</v>
      </c>
      <c r="J20" s="458">
        <f>SUM(F42:F43)</f>
        <v>0</v>
      </c>
      <c r="K20" s="458">
        <f t="shared" si="10"/>
        <v>0</v>
      </c>
      <c r="L20" s="458">
        <f t="shared" si="11"/>
        <v>0</v>
      </c>
      <c r="M20" s="458">
        <f t="shared" si="12"/>
        <v>0</v>
      </c>
      <c r="N20" s="458">
        <f t="shared" si="13"/>
        <v>0</v>
      </c>
      <c r="O20" s="458">
        <f t="shared" si="14"/>
        <v>0</v>
      </c>
      <c r="Q20" s="34">
        <f>IF((O20-J20)&gt;=0,(O20-J20),0)</f>
        <v>0</v>
      </c>
    </row>
    <row r="21" spans="1:18" ht="23.25" x14ac:dyDescent="0.25">
      <c r="A21" s="499" t="s">
        <v>72</v>
      </c>
      <c r="B21" s="412"/>
      <c r="C21" s="188"/>
      <c r="D21" s="186"/>
      <c r="E21" s="186"/>
      <c r="F21" s="186"/>
      <c r="G21" s="415">
        <f t="shared" si="1"/>
        <v>0</v>
      </c>
      <c r="I21" s="110" t="s">
        <v>226</v>
      </c>
      <c r="J21" s="458">
        <f>SUM(F44:F54)</f>
        <v>0</v>
      </c>
      <c r="K21" s="458">
        <f t="shared" si="10"/>
        <v>0</v>
      </c>
      <c r="L21" s="458">
        <f t="shared" si="11"/>
        <v>12</v>
      </c>
      <c r="M21" s="458">
        <f t="shared" si="12"/>
        <v>0</v>
      </c>
      <c r="N21" s="458">
        <f t="shared" si="13"/>
        <v>0</v>
      </c>
      <c r="O21" s="458">
        <f t="shared" si="14"/>
        <v>0</v>
      </c>
      <c r="Q21" s="34">
        <f>IF((O21-J21)&gt;=0,(O21-J21),0)</f>
        <v>0</v>
      </c>
    </row>
    <row r="22" spans="1:18" x14ac:dyDescent="0.25">
      <c r="A22" s="499" t="s">
        <v>72</v>
      </c>
      <c r="B22" s="413"/>
      <c r="C22" s="188"/>
      <c r="D22" s="186"/>
      <c r="E22" s="186"/>
      <c r="F22" s="186"/>
      <c r="G22" s="415">
        <f t="shared" si="1"/>
        <v>0</v>
      </c>
      <c r="I22" s="67"/>
      <c r="J22" s="67"/>
      <c r="K22" s="67"/>
      <c r="L22" s="67"/>
      <c r="M22" s="67"/>
      <c r="N22" s="67"/>
      <c r="O22" s="67"/>
    </row>
    <row r="23" spans="1:18" ht="45.75" customHeight="1" x14ac:dyDescent="0.25">
      <c r="A23" s="499" t="s">
        <v>72</v>
      </c>
      <c r="B23" s="413"/>
      <c r="C23" s="188"/>
      <c r="D23" s="186"/>
      <c r="E23" s="186"/>
      <c r="F23" s="186"/>
      <c r="G23" s="415">
        <f t="shared" si="1"/>
        <v>0</v>
      </c>
      <c r="I23" s="98" t="s">
        <v>198</v>
      </c>
      <c r="J23" s="461">
        <f t="shared" ref="J23:N23" si="15">J14+J15+SUM(J18:J21)</f>
        <v>0</v>
      </c>
      <c r="K23" s="461">
        <f t="shared" si="15"/>
        <v>0</v>
      </c>
      <c r="L23" s="461">
        <f t="shared" si="15"/>
        <v>12</v>
      </c>
      <c r="M23" s="461">
        <f t="shared" si="15"/>
        <v>0</v>
      </c>
      <c r="N23" s="461">
        <f t="shared" si="15"/>
        <v>0</v>
      </c>
      <c r="O23" s="461">
        <f>O14+O15+SUM(O18:O21)</f>
        <v>0</v>
      </c>
    </row>
    <row r="24" spans="1:18" ht="23.25" x14ac:dyDescent="0.35">
      <c r="A24" s="499" t="s">
        <v>72</v>
      </c>
      <c r="B24" s="413"/>
      <c r="C24" s="188"/>
      <c r="D24" s="186"/>
      <c r="E24" s="186"/>
      <c r="F24" s="186"/>
      <c r="G24" s="415">
        <f t="shared" si="1"/>
        <v>0</v>
      </c>
      <c r="I24" s="67"/>
      <c r="J24" s="126" t="s">
        <v>137</v>
      </c>
      <c r="K24" s="126" t="s">
        <v>132</v>
      </c>
      <c r="L24" s="126" t="s">
        <v>133</v>
      </c>
      <c r="M24" s="126" t="s">
        <v>134</v>
      </c>
      <c r="N24" s="126" t="s">
        <v>135</v>
      </c>
      <c r="O24" s="126" t="s">
        <v>136</v>
      </c>
    </row>
    <row r="25" spans="1:18" ht="159.75" customHeight="1" x14ac:dyDescent="0.25">
      <c r="A25" s="499" t="s">
        <v>72</v>
      </c>
      <c r="B25" s="413"/>
      <c r="C25" s="188"/>
      <c r="D25" s="186"/>
      <c r="E25" s="186"/>
      <c r="F25" s="186"/>
      <c r="G25" s="415">
        <f t="shared" si="1"/>
        <v>0</v>
      </c>
      <c r="H25" s="479" t="s">
        <v>87</v>
      </c>
      <c r="I25" s="480" t="s">
        <v>232</v>
      </c>
      <c r="J25" s="455" t="e">
        <f>J14/J23</f>
        <v>#DIV/0!</v>
      </c>
      <c r="K25" s="455" t="e">
        <f t="shared" ref="K25:O25" si="16">K14/K23</f>
        <v>#DIV/0!</v>
      </c>
      <c r="L25" s="455">
        <f t="shared" si="16"/>
        <v>0</v>
      </c>
      <c r="M25" s="455" t="e">
        <f t="shared" si="16"/>
        <v>#DIV/0!</v>
      </c>
      <c r="N25" s="455" t="e">
        <f t="shared" si="16"/>
        <v>#DIV/0!</v>
      </c>
      <c r="O25" s="476" t="e">
        <f t="shared" si="16"/>
        <v>#DIV/0!</v>
      </c>
    </row>
    <row r="26" spans="1:18" ht="107.25" customHeight="1" thickBot="1" x14ac:dyDescent="0.3">
      <c r="A26" s="499" t="s">
        <v>72</v>
      </c>
      <c r="B26" s="414"/>
      <c r="C26" s="188"/>
      <c r="D26" s="186"/>
      <c r="E26" s="186"/>
      <c r="F26" s="186"/>
      <c r="G26" s="415">
        <f t="shared" si="1"/>
        <v>0</v>
      </c>
      <c r="H26" s="477" t="s">
        <v>90</v>
      </c>
      <c r="I26" s="478" t="s">
        <v>237</v>
      </c>
      <c r="J26" s="468" t="e">
        <f>J15/J23</f>
        <v>#DIV/0!</v>
      </c>
      <c r="K26" s="468" t="e">
        <f t="shared" ref="K26:N26" si="17">K15/K23</f>
        <v>#DIV/0!</v>
      </c>
      <c r="L26" s="468">
        <f t="shared" si="17"/>
        <v>0</v>
      </c>
      <c r="M26" s="468" t="e">
        <f t="shared" si="17"/>
        <v>#DIV/0!</v>
      </c>
      <c r="N26" s="468" t="e">
        <f t="shared" si="17"/>
        <v>#DIV/0!</v>
      </c>
      <c r="O26" s="476" t="e">
        <f>O15/O23</f>
        <v>#DIV/0!</v>
      </c>
    </row>
    <row r="27" spans="1:18" ht="47.25" customHeight="1" x14ac:dyDescent="0.25">
      <c r="A27" s="411"/>
      <c r="B27" s="173" t="s">
        <v>66</v>
      </c>
      <c r="C27" s="59" t="s">
        <v>190</v>
      </c>
      <c r="D27" s="173" t="s">
        <v>191</v>
      </c>
      <c r="E27" s="304" t="s">
        <v>192</v>
      </c>
      <c r="F27" s="304" t="s">
        <v>193</v>
      </c>
      <c r="G27" s="304" t="s">
        <v>194</v>
      </c>
      <c r="M27" s="481" t="s">
        <v>87</v>
      </c>
      <c r="N27" s="482" t="s">
        <v>45</v>
      </c>
      <c r="O27" s="476" t="e">
        <f>AVERAGE(M25:O25)</f>
        <v>#DIV/0!</v>
      </c>
    </row>
    <row r="28" spans="1:18" ht="55.5" customHeight="1" x14ac:dyDescent="0.25">
      <c r="A28" s="493" t="s">
        <v>83</v>
      </c>
      <c r="B28" s="494"/>
      <c r="C28" s="495"/>
      <c r="D28" s="495"/>
      <c r="E28" s="495"/>
      <c r="F28" s="495"/>
      <c r="G28" s="498">
        <f t="shared" si="1"/>
        <v>0</v>
      </c>
      <c r="I28" s="101"/>
      <c r="J28" s="70"/>
      <c r="K28" s="102"/>
      <c r="L28" s="102"/>
      <c r="M28" s="354" t="s">
        <v>90</v>
      </c>
      <c r="N28" s="129" t="s">
        <v>45</v>
      </c>
      <c r="O28" s="476" t="e">
        <f>AVERAGE(M26:O26)</f>
        <v>#DIV/0!</v>
      </c>
    </row>
    <row r="29" spans="1:18" ht="61.5" customHeight="1" x14ac:dyDescent="0.25">
      <c r="A29" s="493" t="s">
        <v>83</v>
      </c>
      <c r="B29" s="494"/>
      <c r="C29" s="495"/>
      <c r="D29" s="495"/>
      <c r="E29" s="495"/>
      <c r="F29" s="495"/>
      <c r="G29" s="498">
        <f t="shared" si="1"/>
        <v>0</v>
      </c>
      <c r="L29" s="31"/>
      <c r="M29" s="135" t="s">
        <v>109</v>
      </c>
      <c r="N29" s="135" t="s">
        <v>43</v>
      </c>
    </row>
    <row r="30" spans="1:18" ht="92.25" customHeight="1" x14ac:dyDescent="0.25">
      <c r="A30" s="493" t="s">
        <v>83</v>
      </c>
      <c r="B30" s="494"/>
      <c r="C30" s="495"/>
      <c r="D30" s="495"/>
      <c r="E30" s="495"/>
      <c r="F30" s="495"/>
      <c r="G30" s="498">
        <f t="shared" si="1"/>
        <v>0</v>
      </c>
      <c r="I30" s="479" t="s">
        <v>87</v>
      </c>
      <c r="J30" s="634" t="s">
        <v>223</v>
      </c>
      <c r="K30" s="635"/>
      <c r="L30" s="636"/>
      <c r="M30" s="467" t="e">
        <f>B59+10/100</f>
        <v>#DIV/0!</v>
      </c>
      <c r="N30" s="467" t="e">
        <f>B59+(0.1*0.7)</f>
        <v>#DIV/0!</v>
      </c>
      <c r="O30" s="102"/>
      <c r="P30" s="102"/>
      <c r="Q30" s="103" t="str">
        <f>IF(Q14&lt;&gt;0,"Oui","Non")</f>
        <v>Non</v>
      </c>
      <c r="R30" s="103">
        <f>IF(L30=Q30,1,0)</f>
        <v>0</v>
      </c>
    </row>
    <row r="31" spans="1:18" ht="111" customHeight="1" thickBot="1" x14ac:dyDescent="0.3">
      <c r="A31" s="411"/>
      <c r="B31" s="173" t="s">
        <v>66</v>
      </c>
      <c r="C31" s="59" t="s">
        <v>190</v>
      </c>
      <c r="D31" s="173" t="s">
        <v>191</v>
      </c>
      <c r="E31" s="304" t="s">
        <v>192</v>
      </c>
      <c r="F31" s="304" t="s">
        <v>193</v>
      </c>
      <c r="G31" s="304" t="s">
        <v>194</v>
      </c>
      <c r="I31" s="477" t="s">
        <v>90</v>
      </c>
      <c r="J31" s="637" t="s">
        <v>230</v>
      </c>
      <c r="K31" s="638"/>
      <c r="L31" s="639"/>
      <c r="M31" s="456" t="e">
        <f>B60+20/100</f>
        <v>#DIV/0!</v>
      </c>
      <c r="N31" s="456" t="e">
        <f>B60+(0.2*0.7)</f>
        <v>#DIV/0!</v>
      </c>
      <c r="O31" s="102"/>
      <c r="P31" s="102"/>
      <c r="Q31" s="103" t="str">
        <f>IF(Q16&lt;&gt;0,"Oui","Non")</f>
        <v>Non</v>
      </c>
      <c r="R31" s="103">
        <f>IF(L31=Q31,1,0)</f>
        <v>0</v>
      </c>
    </row>
    <row r="32" spans="1:18" ht="41.45" customHeight="1" x14ac:dyDescent="0.25">
      <c r="A32" s="499" t="s">
        <v>86</v>
      </c>
      <c r="B32" s="412"/>
      <c r="C32" s="188"/>
      <c r="D32" s="186"/>
      <c r="E32" s="186"/>
      <c r="F32" s="186"/>
      <c r="G32" s="415">
        <f>C32+D32-E32-F32</f>
        <v>0</v>
      </c>
    </row>
    <row r="33" spans="1:18" ht="36" customHeight="1" x14ac:dyDescent="0.25">
      <c r="A33" s="499" t="s">
        <v>86</v>
      </c>
      <c r="B33" s="413"/>
      <c r="C33" s="188"/>
      <c r="D33" s="186"/>
      <c r="E33" s="186"/>
      <c r="F33" s="186"/>
      <c r="G33" s="415">
        <f t="shared" si="1"/>
        <v>0</v>
      </c>
      <c r="N33" s="355"/>
      <c r="O33" s="355"/>
      <c r="P33" s="355"/>
    </row>
    <row r="34" spans="1:18" ht="36" customHeight="1" thickBot="1" x14ac:dyDescent="0.3">
      <c r="A34" s="499" t="s">
        <v>86</v>
      </c>
      <c r="B34" s="414"/>
      <c r="C34" s="188"/>
      <c r="D34" s="186"/>
      <c r="E34" s="186"/>
      <c r="F34" s="186"/>
      <c r="G34" s="415">
        <f t="shared" si="1"/>
        <v>0</v>
      </c>
      <c r="N34" s="312"/>
      <c r="Q34" s="355"/>
    </row>
    <row r="35" spans="1:18" ht="28.5" customHeight="1" x14ac:dyDescent="0.25">
      <c r="N35" s="356"/>
    </row>
    <row r="36" spans="1:18" ht="44.25" customHeight="1" x14ac:dyDescent="0.25">
      <c r="A36" s="357" t="s">
        <v>78</v>
      </c>
      <c r="B36" s="660"/>
      <c r="C36" s="660"/>
      <c r="D36" s="32"/>
      <c r="E36" s="32"/>
      <c r="F36" s="32"/>
      <c r="H36" s="223"/>
      <c r="N36" s="359"/>
    </row>
    <row r="37" spans="1:18" ht="30" x14ac:dyDescent="0.25">
      <c r="A37" s="149"/>
      <c r="B37" s="173" t="s">
        <v>91</v>
      </c>
      <c r="C37" s="59" t="s">
        <v>195</v>
      </c>
      <c r="D37" s="59" t="s">
        <v>191</v>
      </c>
      <c r="E37" s="59" t="s">
        <v>192</v>
      </c>
      <c r="F37" s="59" t="s">
        <v>92</v>
      </c>
      <c r="H37" s="223"/>
    </row>
    <row r="38" spans="1:18" x14ac:dyDescent="0.25">
      <c r="A38" s="109" t="s">
        <v>79</v>
      </c>
      <c r="B38" s="435"/>
      <c r="C38" s="436"/>
      <c r="D38" s="436"/>
      <c r="E38" s="436"/>
      <c r="F38" s="65">
        <f>C38+D38-E38</f>
        <v>0</v>
      </c>
      <c r="H38" s="223"/>
      <c r="R38" s="355"/>
    </row>
    <row r="39" spans="1:18" ht="14.45" customHeight="1" x14ac:dyDescent="0.25">
      <c r="A39" s="109" t="s">
        <v>79</v>
      </c>
      <c r="B39" s="435"/>
      <c r="C39" s="436"/>
      <c r="D39" s="436"/>
      <c r="E39" s="436"/>
      <c r="F39" s="65">
        <f t="shared" ref="F39:F54" si="18">C39+D39-E39</f>
        <v>0</v>
      </c>
      <c r="H39" s="267"/>
    </row>
    <row r="40" spans="1:18" x14ac:dyDescent="0.25">
      <c r="A40" s="109" t="s">
        <v>80</v>
      </c>
      <c r="B40" s="435"/>
      <c r="C40" s="436"/>
      <c r="D40" s="436"/>
      <c r="E40" s="436"/>
      <c r="F40" s="65">
        <f t="shared" si="18"/>
        <v>0</v>
      </c>
    </row>
    <row r="41" spans="1:18" x14ac:dyDescent="0.25">
      <c r="A41" s="109" t="s">
        <v>80</v>
      </c>
      <c r="B41" s="435"/>
      <c r="C41" s="436"/>
      <c r="D41" s="436"/>
      <c r="E41" s="436"/>
      <c r="F41" s="65">
        <f t="shared" si="18"/>
        <v>0</v>
      </c>
    </row>
    <row r="42" spans="1:18" x14ac:dyDescent="0.25">
      <c r="A42" s="437" t="s">
        <v>81</v>
      </c>
      <c r="B42" s="435"/>
      <c r="C42" s="436"/>
      <c r="D42" s="436"/>
      <c r="E42" s="436"/>
      <c r="F42" s="65">
        <f t="shared" si="18"/>
        <v>0</v>
      </c>
    </row>
    <row r="43" spans="1:18" x14ac:dyDescent="0.25">
      <c r="A43" s="437" t="s">
        <v>81</v>
      </c>
      <c r="B43" s="435"/>
      <c r="C43" s="436"/>
      <c r="D43" s="436"/>
      <c r="E43" s="436"/>
      <c r="F43" s="65">
        <f t="shared" si="18"/>
        <v>0</v>
      </c>
    </row>
    <row r="44" spans="1:18" x14ac:dyDescent="0.25">
      <c r="A44" s="437" t="s">
        <v>82</v>
      </c>
      <c r="B44" s="435"/>
      <c r="C44" s="436"/>
      <c r="D44" s="436"/>
      <c r="E44" s="436"/>
      <c r="F44" s="65">
        <f t="shared" si="18"/>
        <v>0</v>
      </c>
    </row>
    <row r="45" spans="1:18" x14ac:dyDescent="0.25">
      <c r="A45" s="437" t="s">
        <v>82</v>
      </c>
      <c r="B45" s="435"/>
      <c r="C45" s="436"/>
      <c r="D45" s="436"/>
      <c r="E45" s="436"/>
      <c r="F45" s="65">
        <f t="shared" si="18"/>
        <v>0</v>
      </c>
    </row>
    <row r="46" spans="1:18" x14ac:dyDescent="0.25">
      <c r="A46" s="451"/>
      <c r="B46" s="435"/>
      <c r="C46" s="436"/>
      <c r="D46" s="436"/>
      <c r="E46" s="436"/>
      <c r="F46" s="65">
        <f t="shared" si="18"/>
        <v>0</v>
      </c>
    </row>
    <row r="47" spans="1:18" x14ac:dyDescent="0.25">
      <c r="A47" s="451"/>
      <c r="B47" s="435"/>
      <c r="C47" s="436"/>
      <c r="D47" s="436"/>
      <c r="E47" s="436"/>
      <c r="F47" s="65">
        <f t="shared" si="18"/>
        <v>0</v>
      </c>
    </row>
    <row r="48" spans="1:18" x14ac:dyDescent="0.25">
      <c r="A48" s="451"/>
      <c r="B48" s="435"/>
      <c r="C48" s="436"/>
      <c r="D48" s="436"/>
      <c r="E48" s="436"/>
      <c r="F48" s="65">
        <f t="shared" si="18"/>
        <v>0</v>
      </c>
    </row>
    <row r="49" spans="1:10" x14ac:dyDescent="0.25">
      <c r="A49" s="451"/>
      <c r="B49" s="435"/>
      <c r="C49" s="436"/>
      <c r="D49" s="436"/>
      <c r="E49" s="436"/>
      <c r="F49" s="65">
        <f t="shared" si="18"/>
        <v>0</v>
      </c>
    </row>
    <row r="50" spans="1:10" x14ac:dyDescent="0.25">
      <c r="A50" s="451"/>
      <c r="B50" s="435"/>
      <c r="C50" s="436"/>
      <c r="D50" s="436"/>
      <c r="E50" s="436"/>
      <c r="F50" s="65">
        <f t="shared" si="18"/>
        <v>0</v>
      </c>
    </row>
    <row r="51" spans="1:10" x14ac:dyDescent="0.25">
      <c r="A51" s="451"/>
      <c r="B51" s="435"/>
      <c r="C51" s="436"/>
      <c r="D51" s="436"/>
      <c r="E51" s="436"/>
      <c r="F51" s="65">
        <f t="shared" si="18"/>
        <v>0</v>
      </c>
    </row>
    <row r="52" spans="1:10" x14ac:dyDescent="0.25">
      <c r="A52" s="451"/>
      <c r="B52" s="435"/>
      <c r="C52" s="436"/>
      <c r="D52" s="436"/>
      <c r="E52" s="436"/>
      <c r="F52" s="65">
        <f t="shared" si="18"/>
        <v>0</v>
      </c>
    </row>
    <row r="53" spans="1:10" x14ac:dyDescent="0.25">
      <c r="A53" s="451"/>
      <c r="B53" s="435"/>
      <c r="C53" s="436"/>
      <c r="D53" s="436"/>
      <c r="E53" s="436"/>
      <c r="F53" s="65">
        <f t="shared" si="18"/>
        <v>0</v>
      </c>
    </row>
    <row r="54" spans="1:10" x14ac:dyDescent="0.25">
      <c r="A54" s="451"/>
      <c r="B54" s="435"/>
      <c r="C54" s="436"/>
      <c r="D54" s="436"/>
      <c r="E54" s="436"/>
      <c r="F54" s="65">
        <f t="shared" si="18"/>
        <v>0</v>
      </c>
    </row>
    <row r="55" spans="1:10" ht="15.75" thickBot="1" x14ac:dyDescent="0.3"/>
    <row r="56" spans="1:10" ht="98.25" customHeight="1" thickBot="1" x14ac:dyDescent="0.3">
      <c r="A56" s="507" t="s">
        <v>231</v>
      </c>
      <c r="B56" s="508">
        <f>SUM(G17:G19,G21:G26,G32:G34)</f>
        <v>0</v>
      </c>
      <c r="C56" s="146"/>
      <c r="D56" s="146"/>
      <c r="E56" s="146"/>
    </row>
    <row r="57" spans="1:10" ht="87.75" customHeight="1" x14ac:dyDescent="0.25">
      <c r="A57" s="113" t="s">
        <v>94</v>
      </c>
      <c r="B57" s="453">
        <f>SUM(G9:G15,G28:G30)</f>
        <v>0</v>
      </c>
      <c r="C57" s="31"/>
      <c r="D57" s="31"/>
      <c r="E57" s="31"/>
    </row>
    <row r="58" spans="1:10" ht="47.25" customHeight="1" x14ac:dyDescent="0.25">
      <c r="A58" s="483" t="s">
        <v>196</v>
      </c>
      <c r="B58" s="459">
        <f>B56+B57+SUM(F38:F54)</f>
        <v>0</v>
      </c>
      <c r="C58" s="31"/>
      <c r="D58" s="31"/>
      <c r="E58" s="31"/>
    </row>
    <row r="59" spans="1:10" ht="105" customHeight="1" x14ac:dyDescent="0.25">
      <c r="A59" s="106" t="s">
        <v>227</v>
      </c>
      <c r="B59" s="484" t="e">
        <f>B56/B58</f>
        <v>#DIV/0!</v>
      </c>
      <c r="C59" s="416"/>
      <c r="D59" s="416"/>
      <c r="E59" s="416"/>
    </row>
    <row r="60" spans="1:10" ht="123" customHeight="1" x14ac:dyDescent="0.25">
      <c r="A60" s="370" t="s">
        <v>228</v>
      </c>
      <c r="B60" s="485" t="e">
        <f>B57/B58</f>
        <v>#DIV/0!</v>
      </c>
    </row>
    <row r="62" spans="1:10" ht="26.25" x14ac:dyDescent="0.4">
      <c r="A62" s="640" t="s">
        <v>154</v>
      </c>
      <c r="B62" s="640"/>
      <c r="C62" s="640"/>
      <c r="D62" s="640"/>
      <c r="E62" s="640"/>
      <c r="F62" s="640"/>
      <c r="G62" s="640"/>
      <c r="H62" s="640"/>
      <c r="I62" s="640"/>
      <c r="J62" s="640"/>
    </row>
    <row r="65" spans="1:15" x14ac:dyDescent="0.25">
      <c r="A65" s="363" t="s">
        <v>105</v>
      </c>
      <c r="B65" s="511" t="s">
        <v>151</v>
      </c>
      <c r="D65" s="312"/>
      <c r="E65" s="54"/>
      <c r="F65" s="54"/>
      <c r="G65" s="54"/>
      <c r="I65" s="32"/>
      <c r="J65" s="32"/>
      <c r="K65" s="32"/>
    </row>
    <row r="66" spans="1:15" ht="23.25" x14ac:dyDescent="0.25">
      <c r="A66" s="364" t="s">
        <v>24</v>
      </c>
      <c r="B66" s="343"/>
      <c r="E66" s="54"/>
      <c r="F66" s="54"/>
      <c r="G66" s="54"/>
      <c r="I66" s="32"/>
      <c r="J66" s="32"/>
      <c r="K66" s="32"/>
    </row>
    <row r="67" spans="1:15" ht="45" x14ac:dyDescent="0.25">
      <c r="A67" s="418" t="s">
        <v>65</v>
      </c>
      <c r="B67" s="49" t="s">
        <v>66</v>
      </c>
      <c r="C67" s="419" t="s">
        <v>190</v>
      </c>
      <c r="D67" s="49" t="s">
        <v>191</v>
      </c>
      <c r="E67" s="420" t="s">
        <v>192</v>
      </c>
      <c r="F67" s="420" t="s">
        <v>193</v>
      </c>
      <c r="G67" s="420" t="s">
        <v>194</v>
      </c>
      <c r="I67" s="171" t="s">
        <v>199</v>
      </c>
      <c r="J67" s="171" t="s">
        <v>24</v>
      </c>
      <c r="L67" s="651" t="s">
        <v>242</v>
      </c>
      <c r="M67" s="652"/>
      <c r="N67" s="652"/>
      <c r="O67" s="653"/>
    </row>
    <row r="68" spans="1:15" ht="23.25" customHeight="1" x14ac:dyDescent="0.25">
      <c r="A68" s="369" t="s">
        <v>67</v>
      </c>
      <c r="B68" s="421"/>
      <c r="C68" s="422"/>
      <c r="D68" s="422"/>
      <c r="E68" s="422"/>
      <c r="F68" s="422"/>
      <c r="G68" s="423">
        <f>C68+D68-E68-F68</f>
        <v>0</v>
      </c>
      <c r="I68" s="369" t="s">
        <v>67</v>
      </c>
      <c r="J68" s="470">
        <f>SUM(G68:G74)</f>
        <v>0</v>
      </c>
      <c r="L68" s="654"/>
      <c r="M68" s="655"/>
      <c r="N68" s="655"/>
      <c r="O68" s="656"/>
    </row>
    <row r="69" spans="1:15" ht="23.25" x14ac:dyDescent="0.25">
      <c r="A69" s="369" t="s">
        <v>67</v>
      </c>
      <c r="B69" s="421"/>
      <c r="C69" s="422"/>
      <c r="D69" s="422"/>
      <c r="E69" s="422"/>
      <c r="F69" s="422"/>
      <c r="G69" s="423">
        <f t="shared" ref="G69:G74" si="19">C69+D69-E69-F69</f>
        <v>0</v>
      </c>
      <c r="I69" s="105" t="s">
        <v>71</v>
      </c>
      <c r="J69" s="463">
        <f>SUM(G76:G78)</f>
        <v>0</v>
      </c>
      <c r="L69" s="654"/>
      <c r="M69" s="655"/>
      <c r="N69" s="655"/>
      <c r="O69" s="656"/>
    </row>
    <row r="70" spans="1:15" ht="23.25" x14ac:dyDescent="0.25">
      <c r="A70" s="369" t="s">
        <v>67</v>
      </c>
      <c r="B70" s="421"/>
      <c r="C70" s="422"/>
      <c r="D70" s="422"/>
      <c r="E70" s="422"/>
      <c r="F70" s="422"/>
      <c r="G70" s="423">
        <f t="shared" si="19"/>
        <v>0</v>
      </c>
      <c r="I70" s="105" t="s">
        <v>72</v>
      </c>
      <c r="J70" s="463">
        <f>SUM(G80:G85)</f>
        <v>0</v>
      </c>
      <c r="L70" s="654"/>
      <c r="M70" s="655"/>
      <c r="N70" s="655"/>
      <c r="O70" s="656"/>
    </row>
    <row r="71" spans="1:15" ht="30" x14ac:dyDescent="0.25">
      <c r="A71" s="369" t="s">
        <v>67</v>
      </c>
      <c r="B71" s="421"/>
      <c r="C71" s="422"/>
      <c r="D71" s="422"/>
      <c r="E71" s="422"/>
      <c r="F71" s="422"/>
      <c r="G71" s="423">
        <f t="shared" si="19"/>
        <v>0</v>
      </c>
      <c r="I71" s="369" t="s">
        <v>73</v>
      </c>
      <c r="J71" s="470">
        <f>SUM(G87:G89)</f>
        <v>0</v>
      </c>
      <c r="L71" s="654"/>
      <c r="M71" s="655"/>
      <c r="N71" s="655"/>
      <c r="O71" s="656"/>
    </row>
    <row r="72" spans="1:15" ht="30" x14ac:dyDescent="0.25">
      <c r="A72" s="369" t="s">
        <v>67</v>
      </c>
      <c r="B72" s="421"/>
      <c r="C72" s="422"/>
      <c r="D72" s="422"/>
      <c r="E72" s="422"/>
      <c r="F72" s="422"/>
      <c r="G72" s="423">
        <f t="shared" si="19"/>
        <v>0</v>
      </c>
      <c r="I72" s="105" t="s">
        <v>75</v>
      </c>
      <c r="J72" s="463">
        <f>SUM(G91:G93)</f>
        <v>0</v>
      </c>
      <c r="L72" s="654"/>
      <c r="M72" s="655"/>
      <c r="N72" s="655"/>
      <c r="O72" s="656"/>
    </row>
    <row r="73" spans="1:15" ht="90" customHeight="1" x14ac:dyDescent="0.25">
      <c r="A73" s="369" t="s">
        <v>67</v>
      </c>
      <c r="B73" s="421"/>
      <c r="C73" s="422"/>
      <c r="D73" s="422"/>
      <c r="E73" s="422"/>
      <c r="F73" s="422"/>
      <c r="G73" s="423">
        <f t="shared" si="19"/>
        <v>0</v>
      </c>
      <c r="I73" s="106" t="s">
        <v>225</v>
      </c>
      <c r="J73" s="464">
        <f>J70+J72+J69</f>
        <v>0</v>
      </c>
      <c r="L73" s="654"/>
      <c r="M73" s="655"/>
      <c r="N73" s="655"/>
      <c r="O73" s="656"/>
    </row>
    <row r="74" spans="1:15" ht="91.5" customHeight="1" x14ac:dyDescent="0.25">
      <c r="A74" s="369" t="s">
        <v>67</v>
      </c>
      <c r="B74" s="421"/>
      <c r="C74" s="422"/>
      <c r="D74" s="422"/>
      <c r="E74" s="422"/>
      <c r="F74" s="422"/>
      <c r="G74" s="423">
        <f t="shared" si="19"/>
        <v>0</v>
      </c>
      <c r="I74" s="370" t="s">
        <v>77</v>
      </c>
      <c r="J74" s="471">
        <f>J68+J71</f>
        <v>0</v>
      </c>
      <c r="L74" s="654"/>
      <c r="M74" s="655"/>
      <c r="N74" s="655"/>
      <c r="O74" s="656"/>
    </row>
    <row r="75" spans="1:15" ht="45.75" thickBot="1" x14ac:dyDescent="0.3">
      <c r="A75" s="411"/>
      <c r="B75" s="424" t="s">
        <v>66</v>
      </c>
      <c r="C75" s="171" t="s">
        <v>190</v>
      </c>
      <c r="D75" s="86" t="s">
        <v>191</v>
      </c>
      <c r="E75" s="425" t="s">
        <v>192</v>
      </c>
      <c r="F75" s="425" t="s">
        <v>197</v>
      </c>
      <c r="G75" s="425" t="s">
        <v>194</v>
      </c>
      <c r="I75" s="371" t="s">
        <v>106</v>
      </c>
      <c r="J75" s="466">
        <f>(J73+J74)</f>
        <v>0</v>
      </c>
      <c r="L75" s="657"/>
      <c r="M75" s="658"/>
      <c r="N75" s="658"/>
      <c r="O75" s="659"/>
    </row>
    <row r="76" spans="1:15" ht="40.5" customHeight="1" x14ac:dyDescent="0.25">
      <c r="A76" s="426" t="s">
        <v>74</v>
      </c>
      <c r="B76" s="427"/>
      <c r="C76" s="428"/>
      <c r="D76" s="429"/>
      <c r="E76" s="429"/>
      <c r="F76" s="429"/>
      <c r="G76" s="430">
        <f t="shared" ref="G76:G78" si="20">C76+D76-E76-F76</f>
        <v>0</v>
      </c>
      <c r="I76" s="85" t="s">
        <v>78</v>
      </c>
      <c r="J76" s="31"/>
    </row>
    <row r="77" spans="1:15" ht="39.6" customHeight="1" x14ac:dyDescent="0.25">
      <c r="A77" s="426" t="s">
        <v>74</v>
      </c>
      <c r="B77" s="431"/>
      <c r="C77" s="428"/>
      <c r="D77" s="429"/>
      <c r="E77" s="429"/>
      <c r="F77" s="429"/>
      <c r="G77" s="430">
        <f t="shared" si="20"/>
        <v>0</v>
      </c>
      <c r="I77" s="109" t="s">
        <v>79</v>
      </c>
      <c r="J77" s="457">
        <f>SUM(F97:F98)</f>
        <v>0</v>
      </c>
    </row>
    <row r="78" spans="1:15" ht="51.6" customHeight="1" thickBot="1" x14ac:dyDescent="0.3">
      <c r="A78" s="426" t="s">
        <v>74</v>
      </c>
      <c r="B78" s="432"/>
      <c r="C78" s="428"/>
      <c r="D78" s="429"/>
      <c r="E78" s="429"/>
      <c r="F78" s="429"/>
      <c r="G78" s="430">
        <f t="shared" si="20"/>
        <v>0</v>
      </c>
      <c r="I78" s="109" t="s">
        <v>80</v>
      </c>
      <c r="J78" s="457">
        <f>SUM(F99:F100)</f>
        <v>0</v>
      </c>
    </row>
    <row r="79" spans="1:15" ht="45.75" thickBot="1" x14ac:dyDescent="0.3">
      <c r="A79" s="411"/>
      <c r="B79" s="424" t="s">
        <v>66</v>
      </c>
      <c r="C79" s="171" t="s">
        <v>190</v>
      </c>
      <c r="D79" s="86" t="s">
        <v>191</v>
      </c>
      <c r="E79" s="425" t="s">
        <v>192</v>
      </c>
      <c r="F79" s="425" t="s">
        <v>197</v>
      </c>
      <c r="G79" s="425" t="s">
        <v>194</v>
      </c>
      <c r="I79" s="110" t="s">
        <v>81</v>
      </c>
      <c r="J79" s="458">
        <f>SUM(F101:F102)</f>
        <v>0</v>
      </c>
    </row>
    <row r="80" spans="1:15" ht="23.25" x14ac:dyDescent="0.25">
      <c r="A80" s="426" t="s">
        <v>72</v>
      </c>
      <c r="B80" s="427"/>
      <c r="C80" s="428"/>
      <c r="D80" s="429"/>
      <c r="E80" s="429"/>
      <c r="F80" s="429"/>
      <c r="G80" s="430">
        <f t="shared" ref="G80:G85" si="21">C80+D80-E80-F80</f>
        <v>0</v>
      </c>
      <c r="I80" s="110" t="s">
        <v>226</v>
      </c>
      <c r="J80" s="458">
        <f>SUM(F103:F113)</f>
        <v>0</v>
      </c>
    </row>
    <row r="81" spans="1:11" ht="23.25" x14ac:dyDescent="0.25">
      <c r="A81" s="426" t="s">
        <v>72</v>
      </c>
      <c r="B81" s="431"/>
      <c r="C81" s="428"/>
      <c r="D81" s="429"/>
      <c r="E81" s="429"/>
      <c r="F81" s="429"/>
      <c r="G81" s="430">
        <f t="shared" si="21"/>
        <v>0</v>
      </c>
      <c r="I81" s="149" t="s">
        <v>104</v>
      </c>
      <c r="J81" s="364">
        <f>SUM(J77:J80)</f>
        <v>0</v>
      </c>
    </row>
    <row r="82" spans="1:11" x14ac:dyDescent="0.25">
      <c r="A82" s="426" t="s">
        <v>72</v>
      </c>
      <c r="B82" s="431"/>
      <c r="C82" s="428"/>
      <c r="D82" s="429"/>
      <c r="E82" s="429"/>
      <c r="F82" s="429"/>
      <c r="G82" s="430">
        <f t="shared" si="21"/>
        <v>0</v>
      </c>
      <c r="I82" s="67"/>
      <c r="J82" s="67"/>
    </row>
    <row r="83" spans="1:11" ht="37.5" x14ac:dyDescent="0.25">
      <c r="A83" s="426" t="s">
        <v>72</v>
      </c>
      <c r="B83" s="431"/>
      <c r="C83" s="428"/>
      <c r="D83" s="429"/>
      <c r="E83" s="429"/>
      <c r="F83" s="429"/>
      <c r="G83" s="430">
        <f t="shared" si="21"/>
        <v>0</v>
      </c>
      <c r="I83" s="373" t="s">
        <v>198</v>
      </c>
      <c r="J83" s="473">
        <f>J73+J74+SUM(J77:J80)</f>
        <v>0</v>
      </c>
    </row>
    <row r="84" spans="1:11" x14ac:dyDescent="0.25">
      <c r="A84" s="426" t="s">
        <v>72</v>
      </c>
      <c r="B84" s="431"/>
      <c r="C84" s="428"/>
      <c r="D84" s="429"/>
      <c r="E84" s="429"/>
      <c r="F84" s="429"/>
      <c r="G84" s="430">
        <f t="shared" si="21"/>
        <v>0</v>
      </c>
      <c r="I84" s="67"/>
      <c r="J84" s="67"/>
    </row>
    <row r="85" spans="1:11" ht="119.25" customHeight="1" thickBot="1" x14ac:dyDescent="0.3">
      <c r="A85" s="426" t="s">
        <v>72</v>
      </c>
      <c r="B85" s="432"/>
      <c r="C85" s="428"/>
      <c r="D85" s="429"/>
      <c r="E85" s="429"/>
      <c r="F85" s="429"/>
      <c r="G85" s="430">
        <f t="shared" si="21"/>
        <v>0</v>
      </c>
      <c r="I85" s="106" t="s">
        <v>227</v>
      </c>
      <c r="J85" s="489" t="e">
        <f>J73/J83</f>
        <v>#DIV/0!</v>
      </c>
    </row>
    <row r="86" spans="1:11" ht="120" customHeight="1" x14ac:dyDescent="0.25">
      <c r="A86" s="433"/>
      <c r="B86" s="424" t="s">
        <v>66</v>
      </c>
      <c r="C86" s="171" t="s">
        <v>190</v>
      </c>
      <c r="D86" s="86" t="s">
        <v>191</v>
      </c>
      <c r="E86" s="425" t="s">
        <v>192</v>
      </c>
      <c r="F86" s="425" t="s">
        <v>197</v>
      </c>
      <c r="G86" s="425" t="s">
        <v>194</v>
      </c>
      <c r="I86" s="370" t="s">
        <v>228</v>
      </c>
      <c r="J86" s="488" t="e">
        <f>J74/J83</f>
        <v>#DIV/0!</v>
      </c>
    </row>
    <row r="87" spans="1:11" ht="30" x14ac:dyDescent="0.25">
      <c r="A87" s="369" t="s">
        <v>83</v>
      </c>
      <c r="B87" s="421"/>
      <c r="C87" s="422"/>
      <c r="D87" s="422"/>
      <c r="E87" s="422"/>
      <c r="F87" s="422"/>
      <c r="G87" s="423">
        <f t="shared" ref="G87:G89" si="22">C87+D87-E87-F87</f>
        <v>0</v>
      </c>
      <c r="K87" s="102"/>
    </row>
    <row r="88" spans="1:11" ht="30.75" thickBot="1" x14ac:dyDescent="0.3">
      <c r="A88" s="369" t="s">
        <v>83</v>
      </c>
      <c r="B88" s="421"/>
      <c r="C88" s="422"/>
      <c r="D88" s="422"/>
      <c r="E88" s="422"/>
      <c r="F88" s="422"/>
      <c r="G88" s="423">
        <f t="shared" si="22"/>
        <v>0</v>
      </c>
      <c r="I88" s="101"/>
      <c r="J88" s="70"/>
    </row>
    <row r="89" spans="1:11" ht="83.25" customHeight="1" thickBot="1" x14ac:dyDescent="0.3">
      <c r="A89" s="369" t="s">
        <v>83</v>
      </c>
      <c r="B89" s="421"/>
      <c r="C89" s="422"/>
      <c r="D89" s="422"/>
      <c r="E89" s="422"/>
      <c r="F89" s="422"/>
      <c r="G89" s="423">
        <f t="shared" si="22"/>
        <v>0</v>
      </c>
      <c r="I89" s="112" t="s">
        <v>229</v>
      </c>
      <c r="J89" s="452">
        <f>SUM(G76:G78,G80:G85,G91:G93)</f>
        <v>0</v>
      </c>
    </row>
    <row r="90" spans="1:11" ht="95.25" customHeight="1" thickBot="1" x14ac:dyDescent="0.3">
      <c r="A90" s="411"/>
      <c r="B90" s="424" t="s">
        <v>66</v>
      </c>
      <c r="C90" s="171" t="s">
        <v>190</v>
      </c>
      <c r="D90" s="86" t="s">
        <v>191</v>
      </c>
      <c r="E90" s="425" t="s">
        <v>192</v>
      </c>
      <c r="F90" s="425" t="s">
        <v>197</v>
      </c>
      <c r="G90" s="425" t="s">
        <v>194</v>
      </c>
      <c r="I90" s="113" t="s">
        <v>94</v>
      </c>
      <c r="J90" s="453">
        <f>SUM(G68:G74,G87:G89)</f>
        <v>0</v>
      </c>
    </row>
    <row r="91" spans="1:11" ht="30" x14ac:dyDescent="0.25">
      <c r="A91" s="426" t="s">
        <v>86</v>
      </c>
      <c r="B91" s="427"/>
      <c r="C91" s="428"/>
      <c r="D91" s="429"/>
      <c r="E91" s="429"/>
      <c r="F91" s="429"/>
      <c r="G91" s="434">
        <f>C91+D91-E91-F91</f>
        <v>0</v>
      </c>
      <c r="I91" s="114" t="s">
        <v>196</v>
      </c>
      <c r="J91" s="472">
        <f>J89+J90+SUM(F97:F113)</f>
        <v>0</v>
      </c>
    </row>
    <row r="92" spans="1:11" ht="111.75" customHeight="1" x14ac:dyDescent="0.25">
      <c r="A92" s="426" t="s">
        <v>86</v>
      </c>
      <c r="B92" s="431"/>
      <c r="C92" s="428"/>
      <c r="D92" s="429"/>
      <c r="E92" s="429"/>
      <c r="F92" s="429"/>
      <c r="G92" s="434">
        <f t="shared" ref="G92:G93" si="23">C92+D92-E92-F92</f>
        <v>0</v>
      </c>
      <c r="I92" s="487" t="s">
        <v>227</v>
      </c>
      <c r="J92" s="489" t="e">
        <f>J89/J91</f>
        <v>#DIV/0!</v>
      </c>
    </row>
    <row r="93" spans="1:11" ht="129.75" customHeight="1" thickBot="1" x14ac:dyDescent="0.3">
      <c r="A93" s="426" t="s">
        <v>86</v>
      </c>
      <c r="B93" s="432"/>
      <c r="C93" s="428"/>
      <c r="D93" s="429"/>
      <c r="E93" s="429"/>
      <c r="F93" s="429"/>
      <c r="G93" s="434">
        <f t="shared" si="23"/>
        <v>0</v>
      </c>
      <c r="I93" s="370" t="s">
        <v>228</v>
      </c>
      <c r="J93" s="485" t="e">
        <f>J90/J91</f>
        <v>#DIV/0!</v>
      </c>
    </row>
    <row r="95" spans="1:11" ht="21" x14ac:dyDescent="0.25">
      <c r="A95" s="375" t="s">
        <v>78</v>
      </c>
      <c r="B95" s="358"/>
      <c r="C95" s="32"/>
      <c r="D95" s="32"/>
      <c r="E95" s="32"/>
      <c r="F95" s="32"/>
      <c r="H95" s="223"/>
    </row>
    <row r="96" spans="1:11" ht="30" x14ac:dyDescent="0.25">
      <c r="A96" s="149"/>
      <c r="B96" s="173" t="s">
        <v>91</v>
      </c>
      <c r="C96" s="59" t="s">
        <v>195</v>
      </c>
      <c r="D96" s="59" t="s">
        <v>191</v>
      </c>
      <c r="E96" s="59" t="s">
        <v>192</v>
      </c>
      <c r="F96" s="59" t="s">
        <v>92</v>
      </c>
      <c r="H96" s="223"/>
    </row>
    <row r="97" spans="1:8" x14ac:dyDescent="0.25">
      <c r="A97" s="109" t="s">
        <v>79</v>
      </c>
      <c r="B97" s="435"/>
      <c r="C97" s="436"/>
      <c r="D97" s="436"/>
      <c r="E97" s="436"/>
      <c r="F97" s="65">
        <f>C97+D97-E97</f>
        <v>0</v>
      </c>
      <c r="H97" s="223"/>
    </row>
    <row r="98" spans="1:8" x14ac:dyDescent="0.25">
      <c r="A98" s="109" t="s">
        <v>79</v>
      </c>
      <c r="B98" s="435"/>
      <c r="C98" s="436"/>
      <c r="D98" s="436"/>
      <c r="E98" s="436"/>
      <c r="F98" s="65">
        <f t="shared" ref="F98:F113" si="24">C98+D98-E98</f>
        <v>0</v>
      </c>
      <c r="H98" s="267"/>
    </row>
    <row r="99" spans="1:8" x14ac:dyDescent="0.25">
      <c r="A99" s="109" t="s">
        <v>80</v>
      </c>
      <c r="B99" s="435"/>
      <c r="C99" s="436"/>
      <c r="D99" s="436"/>
      <c r="E99" s="436"/>
      <c r="F99" s="65">
        <f t="shared" si="24"/>
        <v>0</v>
      </c>
    </row>
    <row r="100" spans="1:8" x14ac:dyDescent="0.25">
      <c r="A100" s="109" t="s">
        <v>80</v>
      </c>
      <c r="B100" s="435"/>
      <c r="C100" s="436"/>
      <c r="D100" s="436"/>
      <c r="E100" s="436"/>
      <c r="F100" s="65">
        <f t="shared" si="24"/>
        <v>0</v>
      </c>
    </row>
    <row r="101" spans="1:8" x14ac:dyDescent="0.25">
      <c r="A101" s="437" t="s">
        <v>81</v>
      </c>
      <c r="B101" s="435"/>
      <c r="C101" s="436"/>
      <c r="D101" s="436"/>
      <c r="E101" s="436"/>
      <c r="F101" s="65">
        <f t="shared" si="24"/>
        <v>0</v>
      </c>
    </row>
    <row r="102" spans="1:8" x14ac:dyDescent="0.25">
      <c r="A102" s="437" t="s">
        <v>81</v>
      </c>
      <c r="B102" s="435"/>
      <c r="C102" s="436"/>
      <c r="D102" s="436"/>
      <c r="E102" s="436"/>
      <c r="F102" s="65">
        <f t="shared" si="24"/>
        <v>0</v>
      </c>
    </row>
    <row r="103" spans="1:8" x14ac:dyDescent="0.25">
      <c r="A103" s="437" t="s">
        <v>82</v>
      </c>
      <c r="B103" s="435"/>
      <c r="C103" s="436"/>
      <c r="D103" s="436"/>
      <c r="E103" s="436"/>
      <c r="F103" s="65">
        <f t="shared" si="24"/>
        <v>0</v>
      </c>
    </row>
    <row r="104" spans="1:8" x14ac:dyDescent="0.25">
      <c r="A104" s="437" t="s">
        <v>82</v>
      </c>
      <c r="B104" s="435"/>
      <c r="C104" s="436"/>
      <c r="D104" s="436"/>
      <c r="E104" s="436"/>
      <c r="F104" s="65">
        <f t="shared" si="24"/>
        <v>0</v>
      </c>
    </row>
    <row r="105" spans="1:8" x14ac:dyDescent="0.25">
      <c r="A105" s="451"/>
      <c r="B105" s="435"/>
      <c r="C105" s="436"/>
      <c r="D105" s="436"/>
      <c r="E105" s="436"/>
      <c r="F105" s="65">
        <f t="shared" si="24"/>
        <v>0</v>
      </c>
    </row>
    <row r="106" spans="1:8" x14ac:dyDescent="0.25">
      <c r="A106" s="451"/>
      <c r="B106" s="435"/>
      <c r="C106" s="436"/>
      <c r="D106" s="436"/>
      <c r="E106" s="436"/>
      <c r="F106" s="65">
        <f t="shared" si="24"/>
        <v>0</v>
      </c>
    </row>
    <row r="107" spans="1:8" x14ac:dyDescent="0.25">
      <c r="A107" s="451"/>
      <c r="B107" s="435"/>
      <c r="C107" s="436"/>
      <c r="D107" s="436"/>
      <c r="E107" s="436"/>
      <c r="F107" s="65">
        <f t="shared" si="24"/>
        <v>0</v>
      </c>
    </row>
    <row r="108" spans="1:8" x14ac:dyDescent="0.25">
      <c r="A108" s="451"/>
      <c r="B108" s="435"/>
      <c r="C108" s="436"/>
      <c r="D108" s="436"/>
      <c r="E108" s="436"/>
      <c r="F108" s="65">
        <f t="shared" si="24"/>
        <v>0</v>
      </c>
    </row>
    <row r="109" spans="1:8" x14ac:dyDescent="0.25">
      <c r="A109" s="451"/>
      <c r="B109" s="435"/>
      <c r="C109" s="436"/>
      <c r="D109" s="436"/>
      <c r="E109" s="436"/>
      <c r="F109" s="65">
        <f t="shared" si="24"/>
        <v>0</v>
      </c>
    </row>
    <row r="110" spans="1:8" x14ac:dyDescent="0.25">
      <c r="A110" s="451"/>
      <c r="B110" s="435"/>
      <c r="C110" s="436"/>
      <c r="D110" s="436"/>
      <c r="E110" s="436"/>
      <c r="F110" s="65">
        <f t="shared" si="24"/>
        <v>0</v>
      </c>
    </row>
    <row r="111" spans="1:8" ht="15" customHeight="1" x14ac:dyDescent="0.25">
      <c r="A111" s="451"/>
      <c r="B111" s="435"/>
      <c r="C111" s="436"/>
      <c r="D111" s="436"/>
      <c r="E111" s="436"/>
      <c r="F111" s="65">
        <f t="shared" si="24"/>
        <v>0</v>
      </c>
    </row>
    <row r="112" spans="1:8" x14ac:dyDescent="0.25">
      <c r="A112" s="451"/>
      <c r="B112" s="435"/>
      <c r="C112" s="436"/>
      <c r="D112" s="436"/>
      <c r="E112" s="436"/>
      <c r="F112" s="65">
        <f t="shared" si="24"/>
        <v>0</v>
      </c>
    </row>
    <row r="113" spans="1:15" x14ac:dyDescent="0.25">
      <c r="A113" s="451"/>
      <c r="B113" s="435"/>
      <c r="C113" s="436"/>
      <c r="D113" s="436"/>
      <c r="E113" s="436"/>
      <c r="F113" s="65">
        <f t="shared" si="24"/>
        <v>0</v>
      </c>
    </row>
    <row r="115" spans="1:15" x14ac:dyDescent="0.25">
      <c r="C115" s="146"/>
      <c r="D115" s="146"/>
      <c r="E115" s="146"/>
    </row>
    <row r="116" spans="1:15" ht="23.1" customHeight="1" x14ac:dyDescent="0.25">
      <c r="A116" s="363" t="s">
        <v>105</v>
      </c>
      <c r="B116" s="511" t="s">
        <v>151</v>
      </c>
      <c r="D116" s="312"/>
      <c r="E116" s="54"/>
      <c r="F116" s="54"/>
      <c r="G116" s="54"/>
      <c r="I116" s="32"/>
      <c r="J116" s="32"/>
    </row>
    <row r="117" spans="1:15" ht="23.1" customHeight="1" x14ac:dyDescent="0.25">
      <c r="A117" s="364" t="s">
        <v>25</v>
      </c>
      <c r="B117" s="343"/>
      <c r="E117" s="54"/>
      <c r="F117" s="54"/>
      <c r="G117" s="54"/>
      <c r="I117" s="32"/>
      <c r="J117" s="32"/>
    </row>
    <row r="118" spans="1:15" ht="40.5" customHeight="1" x14ac:dyDescent="0.25">
      <c r="A118" s="418" t="s">
        <v>65</v>
      </c>
      <c r="B118" s="49" t="s">
        <v>66</v>
      </c>
      <c r="C118" s="419" t="s">
        <v>190</v>
      </c>
      <c r="D118" s="49" t="s">
        <v>191</v>
      </c>
      <c r="E118" s="420" t="s">
        <v>192</v>
      </c>
      <c r="F118" s="420" t="s">
        <v>193</v>
      </c>
      <c r="G118" s="420" t="s">
        <v>194</v>
      </c>
      <c r="I118" s="59" t="s">
        <v>199</v>
      </c>
      <c r="J118" s="59" t="s">
        <v>25</v>
      </c>
      <c r="L118" s="651" t="s">
        <v>242</v>
      </c>
      <c r="M118" s="652"/>
      <c r="N118" s="652"/>
      <c r="O118" s="653"/>
    </row>
    <row r="119" spans="1:15" ht="23.1" customHeight="1" x14ac:dyDescent="0.25">
      <c r="A119" s="369" t="s">
        <v>67</v>
      </c>
      <c r="B119" s="421"/>
      <c r="C119" s="422"/>
      <c r="D119" s="422"/>
      <c r="E119" s="422"/>
      <c r="F119" s="422"/>
      <c r="G119" s="423">
        <f>C119+D119-E119-F119</f>
        <v>0</v>
      </c>
      <c r="I119" s="369" t="s">
        <v>67</v>
      </c>
      <c r="J119" s="470">
        <f>SUM(G119:G125)</f>
        <v>0</v>
      </c>
      <c r="L119" s="654"/>
      <c r="M119" s="655"/>
      <c r="N119" s="655"/>
      <c r="O119" s="656"/>
    </row>
    <row r="120" spans="1:15" ht="23.1" customHeight="1" x14ac:dyDescent="0.25">
      <c r="A120" s="369" t="s">
        <v>67</v>
      </c>
      <c r="B120" s="421"/>
      <c r="C120" s="422"/>
      <c r="D120" s="422"/>
      <c r="E120" s="422"/>
      <c r="F120" s="422"/>
      <c r="G120" s="423">
        <f t="shared" ref="G120:G125" si="25">C120+D120-E120-F120</f>
        <v>0</v>
      </c>
      <c r="I120" s="105" t="s">
        <v>71</v>
      </c>
      <c r="J120" s="463">
        <f>SUM(G127:G129)</f>
        <v>0</v>
      </c>
      <c r="L120" s="654"/>
      <c r="M120" s="655"/>
      <c r="N120" s="655"/>
      <c r="O120" s="656"/>
    </row>
    <row r="121" spans="1:15" ht="23.1" customHeight="1" x14ac:dyDescent="0.25">
      <c r="A121" s="369" t="s">
        <v>67</v>
      </c>
      <c r="B121" s="421"/>
      <c r="C121" s="422"/>
      <c r="D121" s="422"/>
      <c r="E121" s="422"/>
      <c r="F121" s="422"/>
      <c r="G121" s="423">
        <f t="shared" si="25"/>
        <v>0</v>
      </c>
      <c r="I121" s="105" t="s">
        <v>72</v>
      </c>
      <c r="J121" s="463">
        <f>SUM(G131:G136)</f>
        <v>0</v>
      </c>
      <c r="L121" s="654"/>
      <c r="M121" s="655"/>
      <c r="N121" s="655"/>
      <c r="O121" s="656"/>
    </row>
    <row r="122" spans="1:15" ht="36.75" customHeight="1" x14ac:dyDescent="0.25">
      <c r="A122" s="369" t="s">
        <v>67</v>
      </c>
      <c r="B122" s="421"/>
      <c r="C122" s="422"/>
      <c r="D122" s="422"/>
      <c r="E122" s="422"/>
      <c r="F122" s="422"/>
      <c r="G122" s="423">
        <f t="shared" si="25"/>
        <v>0</v>
      </c>
      <c r="I122" s="369" t="s">
        <v>73</v>
      </c>
      <c r="J122" s="470">
        <f>SUM(G138:G140)</f>
        <v>0</v>
      </c>
      <c r="L122" s="654"/>
      <c r="M122" s="655"/>
      <c r="N122" s="655"/>
      <c r="O122" s="656"/>
    </row>
    <row r="123" spans="1:15" ht="38.25" customHeight="1" x14ac:dyDescent="0.25">
      <c r="A123" s="369" t="s">
        <v>67</v>
      </c>
      <c r="B123" s="421"/>
      <c r="C123" s="422"/>
      <c r="D123" s="422"/>
      <c r="E123" s="422"/>
      <c r="F123" s="422"/>
      <c r="G123" s="423">
        <f t="shared" si="25"/>
        <v>0</v>
      </c>
      <c r="I123" s="105" t="s">
        <v>75</v>
      </c>
      <c r="J123" s="463">
        <f>SUM(G142:G144)</f>
        <v>0</v>
      </c>
      <c r="L123" s="654"/>
      <c r="M123" s="655"/>
      <c r="N123" s="655"/>
      <c r="O123" s="656"/>
    </row>
    <row r="124" spans="1:15" ht="85.5" customHeight="1" x14ac:dyDescent="0.25">
      <c r="A124" s="369" t="s">
        <v>67</v>
      </c>
      <c r="B124" s="421"/>
      <c r="C124" s="422"/>
      <c r="D124" s="422"/>
      <c r="E124" s="422"/>
      <c r="F124" s="422"/>
      <c r="G124" s="423">
        <f t="shared" si="25"/>
        <v>0</v>
      </c>
      <c r="I124" s="106" t="s">
        <v>225</v>
      </c>
      <c r="J124" s="464">
        <f>J121+J123+J120</f>
        <v>0</v>
      </c>
      <c r="L124" s="654"/>
      <c r="M124" s="655"/>
      <c r="N124" s="655"/>
      <c r="O124" s="656"/>
    </row>
    <row r="125" spans="1:15" ht="96.75" customHeight="1" x14ac:dyDescent="0.25">
      <c r="A125" s="369" t="s">
        <v>67</v>
      </c>
      <c r="B125" s="421"/>
      <c r="C125" s="422"/>
      <c r="D125" s="422"/>
      <c r="E125" s="422"/>
      <c r="F125" s="422"/>
      <c r="G125" s="423">
        <f t="shared" si="25"/>
        <v>0</v>
      </c>
      <c r="I125" s="370" t="s">
        <v>77</v>
      </c>
      <c r="J125" s="471">
        <f>J119+J122</f>
        <v>0</v>
      </c>
      <c r="L125" s="654"/>
      <c r="M125" s="655"/>
      <c r="N125" s="655"/>
      <c r="O125" s="656"/>
    </row>
    <row r="126" spans="1:15" ht="23.1" customHeight="1" thickBot="1" x14ac:dyDescent="0.3">
      <c r="A126" s="411"/>
      <c r="B126" s="424" t="s">
        <v>66</v>
      </c>
      <c r="C126" s="171" t="s">
        <v>190</v>
      </c>
      <c r="D126" s="86" t="s">
        <v>191</v>
      </c>
      <c r="E126" s="425" t="s">
        <v>192</v>
      </c>
      <c r="F126" s="425" t="s">
        <v>197</v>
      </c>
      <c r="G126" s="425" t="s">
        <v>194</v>
      </c>
      <c r="I126" s="108" t="s">
        <v>106</v>
      </c>
      <c r="J126" s="466">
        <f>(J124+J125)</f>
        <v>0</v>
      </c>
      <c r="L126" s="657"/>
      <c r="M126" s="658"/>
      <c r="N126" s="658"/>
      <c r="O126" s="659"/>
    </row>
    <row r="127" spans="1:15" ht="45" x14ac:dyDescent="0.25">
      <c r="A127" s="426" t="s">
        <v>74</v>
      </c>
      <c r="B127" s="427"/>
      <c r="C127" s="428"/>
      <c r="D127" s="429"/>
      <c r="E127" s="429"/>
      <c r="F127" s="429"/>
      <c r="G127" s="430">
        <f t="shared" ref="G127:G129" si="26">C127+D127-E127-F127</f>
        <v>0</v>
      </c>
      <c r="I127" s="85" t="s">
        <v>78</v>
      </c>
      <c r="J127" s="31"/>
    </row>
    <row r="128" spans="1:15" ht="45" x14ac:dyDescent="0.25">
      <c r="A128" s="426" t="s">
        <v>74</v>
      </c>
      <c r="B128" s="431"/>
      <c r="C128" s="428"/>
      <c r="D128" s="429"/>
      <c r="E128" s="429"/>
      <c r="F128" s="429"/>
      <c r="G128" s="430">
        <f t="shared" si="26"/>
        <v>0</v>
      </c>
      <c r="I128" s="109" t="s">
        <v>79</v>
      </c>
      <c r="J128" s="457">
        <f>SUM(F148:F149)</f>
        <v>0</v>
      </c>
    </row>
    <row r="129" spans="1:10" ht="45.75" thickBot="1" x14ac:dyDescent="0.3">
      <c r="A129" s="426" t="s">
        <v>74</v>
      </c>
      <c r="B129" s="432"/>
      <c r="C129" s="428"/>
      <c r="D129" s="429"/>
      <c r="E129" s="429"/>
      <c r="F129" s="429"/>
      <c r="G129" s="430">
        <f t="shared" si="26"/>
        <v>0</v>
      </c>
      <c r="I129" s="109" t="s">
        <v>80</v>
      </c>
      <c r="J129" s="457">
        <f>SUM(F150:F151)</f>
        <v>0</v>
      </c>
    </row>
    <row r="130" spans="1:10" ht="45.75" thickBot="1" x14ac:dyDescent="0.3">
      <c r="A130" s="411"/>
      <c r="B130" s="424" t="s">
        <v>66</v>
      </c>
      <c r="C130" s="171" t="s">
        <v>190</v>
      </c>
      <c r="D130" s="86" t="s">
        <v>191</v>
      </c>
      <c r="E130" s="425" t="s">
        <v>192</v>
      </c>
      <c r="F130" s="425" t="s">
        <v>197</v>
      </c>
      <c r="G130" s="425" t="s">
        <v>194</v>
      </c>
      <c r="I130" s="110" t="s">
        <v>81</v>
      </c>
      <c r="J130" s="458">
        <f>SUM(F152:F153)</f>
        <v>0</v>
      </c>
    </row>
    <row r="131" spans="1:10" ht="23.25" x14ac:dyDescent="0.25">
      <c r="A131" s="426" t="s">
        <v>72</v>
      </c>
      <c r="B131" s="427"/>
      <c r="C131" s="428"/>
      <c r="D131" s="429"/>
      <c r="E131" s="429"/>
      <c r="F131" s="429"/>
      <c r="G131" s="430">
        <f t="shared" ref="G131:G136" si="27">C131+D131-E131-F131</f>
        <v>0</v>
      </c>
      <c r="I131" s="110" t="s">
        <v>226</v>
      </c>
      <c r="J131" s="458">
        <f>SUM(F154:F164)</f>
        <v>12</v>
      </c>
    </row>
    <row r="132" spans="1:10" ht="23.25" x14ac:dyDescent="0.25">
      <c r="A132" s="426" t="s">
        <v>72</v>
      </c>
      <c r="B132" s="431"/>
      <c r="C132" s="428"/>
      <c r="D132" s="429"/>
      <c r="E132" s="429"/>
      <c r="F132" s="429"/>
      <c r="G132" s="430">
        <f t="shared" si="27"/>
        <v>0</v>
      </c>
      <c r="I132" s="111" t="s">
        <v>104</v>
      </c>
      <c r="J132" s="459">
        <f>SUM(J128:J131)</f>
        <v>12</v>
      </c>
    </row>
    <row r="133" spans="1:10" x14ac:dyDescent="0.25">
      <c r="A133" s="426" t="s">
        <v>72</v>
      </c>
      <c r="B133" s="431"/>
      <c r="C133" s="428"/>
      <c r="D133" s="429"/>
      <c r="E133" s="429"/>
      <c r="F133" s="429"/>
      <c r="G133" s="430">
        <f t="shared" si="27"/>
        <v>0</v>
      </c>
      <c r="I133" s="67"/>
      <c r="J133" s="67"/>
    </row>
    <row r="134" spans="1:10" ht="35.25" customHeight="1" x14ac:dyDescent="0.25">
      <c r="A134" s="426" t="s">
        <v>72</v>
      </c>
      <c r="B134" s="431"/>
      <c r="C134" s="428"/>
      <c r="D134" s="429"/>
      <c r="E134" s="429"/>
      <c r="F134" s="429"/>
      <c r="G134" s="430">
        <f t="shared" si="27"/>
        <v>0</v>
      </c>
      <c r="I134" s="98" t="s">
        <v>198</v>
      </c>
      <c r="J134" s="461">
        <f>J124+J125+SUM(J128:J131)</f>
        <v>12</v>
      </c>
    </row>
    <row r="135" spans="1:10" x14ac:dyDescent="0.25">
      <c r="A135" s="426" t="s">
        <v>72</v>
      </c>
      <c r="B135" s="431"/>
      <c r="C135" s="428"/>
      <c r="D135" s="429"/>
      <c r="E135" s="429"/>
      <c r="F135" s="429"/>
      <c r="G135" s="430">
        <f t="shared" si="27"/>
        <v>0</v>
      </c>
      <c r="I135" s="67"/>
      <c r="J135" s="67"/>
    </row>
    <row r="136" spans="1:10" ht="113.25" customHeight="1" thickBot="1" x14ac:dyDescent="0.3">
      <c r="A136" s="426" t="s">
        <v>72</v>
      </c>
      <c r="B136" s="432"/>
      <c r="C136" s="428"/>
      <c r="D136" s="429"/>
      <c r="E136" s="429"/>
      <c r="F136" s="429"/>
      <c r="G136" s="430">
        <f t="shared" si="27"/>
        <v>0</v>
      </c>
      <c r="I136" s="480" t="s">
        <v>227</v>
      </c>
      <c r="J136" s="489">
        <f>J124/J134</f>
        <v>0</v>
      </c>
    </row>
    <row r="137" spans="1:10" ht="118.5" customHeight="1" x14ac:dyDescent="0.25">
      <c r="A137" s="433"/>
      <c r="B137" s="424" t="s">
        <v>66</v>
      </c>
      <c r="C137" s="171" t="s">
        <v>190</v>
      </c>
      <c r="D137" s="86" t="s">
        <v>191</v>
      </c>
      <c r="E137" s="425" t="s">
        <v>192</v>
      </c>
      <c r="F137" s="425" t="s">
        <v>197</v>
      </c>
      <c r="G137" s="425" t="s">
        <v>194</v>
      </c>
      <c r="I137" s="370" t="s">
        <v>228</v>
      </c>
      <c r="J137" s="488">
        <f>J125/J134</f>
        <v>0</v>
      </c>
    </row>
    <row r="138" spans="1:10" ht="30" x14ac:dyDescent="0.25">
      <c r="A138" s="369" t="s">
        <v>83</v>
      </c>
      <c r="B138" s="421"/>
      <c r="C138" s="422"/>
      <c r="D138" s="422"/>
      <c r="E138" s="422"/>
      <c r="F138" s="422"/>
      <c r="G138" s="423">
        <f t="shared" ref="G138:G140" si="28">C138+D138-E138-F138</f>
        <v>0</v>
      </c>
    </row>
    <row r="139" spans="1:10" ht="30.75" thickBot="1" x14ac:dyDescent="0.3">
      <c r="A139" s="369" t="s">
        <v>83</v>
      </c>
      <c r="B139" s="421"/>
      <c r="C139" s="422"/>
      <c r="D139" s="422"/>
      <c r="E139" s="422"/>
      <c r="F139" s="422"/>
      <c r="G139" s="423">
        <f t="shared" si="28"/>
        <v>0</v>
      </c>
      <c r="I139" s="101"/>
      <c r="J139" s="70"/>
    </row>
    <row r="140" spans="1:10" ht="71.25" customHeight="1" thickBot="1" x14ac:dyDescent="0.3">
      <c r="A140" s="369" t="s">
        <v>83</v>
      </c>
      <c r="B140" s="421"/>
      <c r="C140" s="422"/>
      <c r="D140" s="422"/>
      <c r="E140" s="422"/>
      <c r="F140" s="422"/>
      <c r="G140" s="423">
        <f t="shared" si="28"/>
        <v>0</v>
      </c>
      <c r="I140" s="112" t="s">
        <v>93</v>
      </c>
      <c r="J140" s="452">
        <f>SUM(G127:G129,G131:G136,G142:G144)</f>
        <v>0</v>
      </c>
    </row>
    <row r="141" spans="1:10" ht="85.5" customHeight="1" thickBot="1" x14ac:dyDescent="0.3">
      <c r="A141" s="411"/>
      <c r="B141" s="424" t="s">
        <v>66</v>
      </c>
      <c r="C141" s="171" t="s">
        <v>190</v>
      </c>
      <c r="D141" s="86" t="s">
        <v>191</v>
      </c>
      <c r="E141" s="425" t="s">
        <v>192</v>
      </c>
      <c r="F141" s="425" t="s">
        <v>197</v>
      </c>
      <c r="G141" s="425" t="s">
        <v>194</v>
      </c>
      <c r="I141" s="113" t="s">
        <v>94</v>
      </c>
      <c r="J141" s="453">
        <f>SUM(G119:G125,G138:G140)</f>
        <v>0</v>
      </c>
    </row>
    <row r="142" spans="1:10" ht="30" x14ac:dyDescent="0.25">
      <c r="A142" s="426" t="s">
        <v>86</v>
      </c>
      <c r="B142" s="427"/>
      <c r="C142" s="428"/>
      <c r="D142" s="429"/>
      <c r="E142" s="429"/>
      <c r="F142" s="429"/>
      <c r="G142" s="434">
        <f>C142+D142-E142-F142</f>
        <v>0</v>
      </c>
      <c r="I142" s="114" t="s">
        <v>196</v>
      </c>
      <c r="J142" s="454">
        <f>J140+J141+SUM(F148:F164)</f>
        <v>12</v>
      </c>
    </row>
    <row r="143" spans="1:10" ht="109.5" customHeight="1" x14ac:dyDescent="0.25">
      <c r="A143" s="426" t="s">
        <v>86</v>
      </c>
      <c r="B143" s="431"/>
      <c r="C143" s="428"/>
      <c r="D143" s="429"/>
      <c r="E143" s="429"/>
      <c r="F143" s="429"/>
      <c r="G143" s="434">
        <f t="shared" ref="G143:G144" si="29">C143+D143-E143-F143</f>
        <v>0</v>
      </c>
      <c r="I143" s="480" t="s">
        <v>227</v>
      </c>
      <c r="J143" s="489">
        <f>J140/J142</f>
        <v>0</v>
      </c>
    </row>
    <row r="144" spans="1:10" ht="117.75" customHeight="1" thickBot="1" x14ac:dyDescent="0.3">
      <c r="A144" s="426" t="s">
        <v>86</v>
      </c>
      <c r="B144" s="432"/>
      <c r="C144" s="428"/>
      <c r="D144" s="429"/>
      <c r="E144" s="429"/>
      <c r="F144" s="429"/>
      <c r="G144" s="434">
        <f t="shared" si="29"/>
        <v>0</v>
      </c>
      <c r="I144" s="370" t="s">
        <v>228</v>
      </c>
      <c r="J144" s="485">
        <f>J141/J142</f>
        <v>0</v>
      </c>
    </row>
    <row r="146" spans="1:8" ht="21" x14ac:dyDescent="0.25">
      <c r="A146" s="375" t="s">
        <v>78</v>
      </c>
      <c r="B146" s="358"/>
      <c r="C146" s="32"/>
      <c r="D146" s="32"/>
      <c r="E146" s="32"/>
      <c r="F146" s="32"/>
      <c r="H146" s="223"/>
    </row>
    <row r="147" spans="1:8" ht="30" x14ac:dyDescent="0.25">
      <c r="A147" s="149"/>
      <c r="B147" s="173" t="s">
        <v>91</v>
      </c>
      <c r="C147" s="59" t="s">
        <v>195</v>
      </c>
      <c r="D147" s="59" t="s">
        <v>191</v>
      </c>
      <c r="E147" s="59" t="s">
        <v>192</v>
      </c>
      <c r="F147" s="59" t="s">
        <v>92</v>
      </c>
      <c r="H147" s="223"/>
    </row>
    <row r="148" spans="1:8" x14ac:dyDescent="0.25">
      <c r="A148" s="109" t="s">
        <v>79</v>
      </c>
      <c r="B148" s="435"/>
      <c r="C148" s="436"/>
      <c r="D148" s="436"/>
      <c r="E148" s="436"/>
      <c r="F148" s="65">
        <f>C148+D148-E148</f>
        <v>0</v>
      </c>
      <c r="H148" s="223"/>
    </row>
    <row r="149" spans="1:8" x14ac:dyDescent="0.25">
      <c r="A149" s="109" t="s">
        <v>79</v>
      </c>
      <c r="B149" s="435"/>
      <c r="C149" s="436"/>
      <c r="D149" s="436"/>
      <c r="E149" s="436"/>
      <c r="F149" s="65">
        <f t="shared" ref="F149:F164" si="30">C149+D149-E149</f>
        <v>0</v>
      </c>
      <c r="H149" s="267"/>
    </row>
    <row r="150" spans="1:8" x14ac:dyDescent="0.25">
      <c r="A150" s="109" t="s">
        <v>80</v>
      </c>
      <c r="B150" s="435"/>
      <c r="C150" s="436"/>
      <c r="D150" s="436"/>
      <c r="E150" s="436"/>
      <c r="F150" s="65">
        <f t="shared" si="30"/>
        <v>0</v>
      </c>
    </row>
    <row r="151" spans="1:8" x14ac:dyDescent="0.25">
      <c r="A151" s="109" t="s">
        <v>80</v>
      </c>
      <c r="B151" s="435"/>
      <c r="C151" s="436"/>
      <c r="D151" s="436"/>
      <c r="E151" s="436"/>
      <c r="F151" s="65">
        <f t="shared" si="30"/>
        <v>0</v>
      </c>
    </row>
    <row r="152" spans="1:8" x14ac:dyDescent="0.25">
      <c r="A152" s="437" t="s">
        <v>81</v>
      </c>
      <c r="B152" s="435"/>
      <c r="C152" s="436"/>
      <c r="D152" s="436"/>
      <c r="E152" s="436"/>
      <c r="F152" s="65">
        <f t="shared" si="30"/>
        <v>0</v>
      </c>
    </row>
    <row r="153" spans="1:8" x14ac:dyDescent="0.25">
      <c r="A153" s="437" t="s">
        <v>81</v>
      </c>
      <c r="B153" s="435"/>
      <c r="C153" s="436"/>
      <c r="D153" s="436"/>
      <c r="E153" s="436"/>
      <c r="F153" s="65">
        <f t="shared" si="30"/>
        <v>0</v>
      </c>
    </row>
    <row r="154" spans="1:8" x14ac:dyDescent="0.25">
      <c r="A154" s="437" t="s">
        <v>82</v>
      </c>
      <c r="B154" s="435"/>
      <c r="C154" s="436"/>
      <c r="D154" s="436"/>
      <c r="E154" s="436"/>
      <c r="F154" s="65">
        <f t="shared" si="30"/>
        <v>0</v>
      </c>
    </row>
    <row r="155" spans="1:8" x14ac:dyDescent="0.25">
      <c r="A155" s="437" t="s">
        <v>82</v>
      </c>
      <c r="B155" s="435"/>
      <c r="C155" s="436"/>
      <c r="D155" s="436"/>
      <c r="E155" s="436"/>
      <c r="F155" s="65">
        <f t="shared" si="30"/>
        <v>0</v>
      </c>
    </row>
    <row r="156" spans="1:8" x14ac:dyDescent="0.25">
      <c r="A156" s="451"/>
      <c r="B156" s="435"/>
      <c r="C156" s="436"/>
      <c r="D156" s="436"/>
      <c r="E156" s="436"/>
      <c r="F156" s="65">
        <f t="shared" si="30"/>
        <v>0</v>
      </c>
    </row>
    <row r="157" spans="1:8" x14ac:dyDescent="0.25">
      <c r="A157" s="451"/>
      <c r="B157" s="435"/>
      <c r="C157" s="436"/>
      <c r="D157" s="436"/>
      <c r="E157" s="436"/>
      <c r="F157" s="65">
        <f t="shared" si="30"/>
        <v>0</v>
      </c>
    </row>
    <row r="158" spans="1:8" x14ac:dyDescent="0.25">
      <c r="A158" s="451"/>
      <c r="B158" s="435"/>
      <c r="C158" s="436"/>
      <c r="D158" s="436"/>
      <c r="E158" s="436"/>
      <c r="F158" s="65">
        <f t="shared" si="30"/>
        <v>0</v>
      </c>
    </row>
    <row r="159" spans="1:8" x14ac:dyDescent="0.25">
      <c r="A159" s="451"/>
      <c r="B159" s="435"/>
      <c r="C159" s="436"/>
      <c r="D159" s="436"/>
      <c r="E159" s="436"/>
      <c r="F159" s="65">
        <f t="shared" si="30"/>
        <v>0</v>
      </c>
    </row>
    <row r="160" spans="1:8" x14ac:dyDescent="0.25">
      <c r="A160" s="451"/>
      <c r="B160" s="435"/>
      <c r="C160" s="436"/>
      <c r="D160" s="436"/>
      <c r="E160" s="436"/>
      <c r="F160" s="65">
        <f t="shared" si="30"/>
        <v>0</v>
      </c>
    </row>
    <row r="161" spans="1:15" x14ac:dyDescent="0.25">
      <c r="A161" s="451"/>
      <c r="B161" s="435"/>
      <c r="C161" s="436"/>
      <c r="D161" s="436"/>
      <c r="E161" s="436"/>
      <c r="F161" s="65">
        <f t="shared" si="30"/>
        <v>0</v>
      </c>
    </row>
    <row r="162" spans="1:15" x14ac:dyDescent="0.25">
      <c r="A162" s="451"/>
      <c r="B162" s="435"/>
      <c r="C162" s="436"/>
      <c r="D162" s="436"/>
      <c r="E162" s="436"/>
      <c r="F162" s="65">
        <f t="shared" si="30"/>
        <v>0</v>
      </c>
    </row>
    <row r="163" spans="1:15" x14ac:dyDescent="0.25">
      <c r="A163" s="451"/>
      <c r="B163" s="435"/>
      <c r="C163" s="436"/>
      <c r="D163" s="436"/>
      <c r="E163" s="436"/>
      <c r="F163" s="65">
        <f t="shared" si="30"/>
        <v>0</v>
      </c>
    </row>
    <row r="164" spans="1:15" x14ac:dyDescent="0.25">
      <c r="A164" s="451"/>
      <c r="B164" s="435"/>
      <c r="C164" s="436">
        <v>12</v>
      </c>
      <c r="D164" s="436"/>
      <c r="E164" s="436"/>
      <c r="F164" s="65">
        <f t="shared" si="30"/>
        <v>12</v>
      </c>
    </row>
    <row r="167" spans="1:15" x14ac:dyDescent="0.25">
      <c r="A167" s="363" t="s">
        <v>105</v>
      </c>
      <c r="B167" s="511" t="s">
        <v>151</v>
      </c>
      <c r="D167" s="312"/>
      <c r="E167" s="54"/>
      <c r="F167" s="54"/>
      <c r="G167" s="54"/>
      <c r="I167" s="32"/>
      <c r="J167" s="32"/>
    </row>
    <row r="168" spans="1:15" ht="23.25" x14ac:dyDescent="0.25">
      <c r="A168" s="364" t="s">
        <v>26</v>
      </c>
      <c r="B168" s="343"/>
      <c r="E168" s="54"/>
      <c r="F168" s="54"/>
      <c r="G168" s="54"/>
      <c r="I168" s="32"/>
      <c r="J168" s="32"/>
    </row>
    <row r="169" spans="1:15" ht="45" x14ac:dyDescent="0.25">
      <c r="A169" s="418" t="s">
        <v>65</v>
      </c>
      <c r="B169" s="49" t="s">
        <v>66</v>
      </c>
      <c r="C169" s="419" t="s">
        <v>190</v>
      </c>
      <c r="D169" s="49" t="s">
        <v>191</v>
      </c>
      <c r="E169" s="420" t="s">
        <v>192</v>
      </c>
      <c r="F169" s="420" t="s">
        <v>193</v>
      </c>
      <c r="G169" s="420" t="s">
        <v>194</v>
      </c>
      <c r="I169" s="59" t="s">
        <v>199</v>
      </c>
      <c r="J169" s="59" t="s">
        <v>26</v>
      </c>
      <c r="L169" s="651" t="s">
        <v>242</v>
      </c>
      <c r="M169" s="652"/>
      <c r="N169" s="652"/>
      <c r="O169" s="653"/>
    </row>
    <row r="170" spans="1:15" ht="23.25" x14ac:dyDescent="0.25">
      <c r="A170" s="369" t="s">
        <v>67</v>
      </c>
      <c r="B170" s="421"/>
      <c r="C170" s="422"/>
      <c r="D170" s="422"/>
      <c r="E170" s="422"/>
      <c r="F170" s="422"/>
      <c r="G170" s="423">
        <f>C170+D170-E170-F170</f>
        <v>0</v>
      </c>
      <c r="I170" s="104" t="s">
        <v>67</v>
      </c>
      <c r="J170" s="462">
        <f>SUM(G170:G176)</f>
        <v>0</v>
      </c>
      <c r="L170" s="654"/>
      <c r="M170" s="655"/>
      <c r="N170" s="655"/>
      <c r="O170" s="656"/>
    </row>
    <row r="171" spans="1:15" ht="23.25" x14ac:dyDescent="0.25">
      <c r="A171" s="369" t="s">
        <v>67</v>
      </c>
      <c r="B171" s="421"/>
      <c r="C171" s="422"/>
      <c r="D171" s="422"/>
      <c r="E171" s="422"/>
      <c r="F171" s="422"/>
      <c r="G171" s="423">
        <f t="shared" ref="G171:G176" si="31">C171+D171-E171-F171</f>
        <v>0</v>
      </c>
      <c r="I171" s="105" t="s">
        <v>71</v>
      </c>
      <c r="J171" s="463">
        <f>SUM(G178:G180)</f>
        <v>0</v>
      </c>
      <c r="L171" s="654"/>
      <c r="M171" s="655"/>
      <c r="N171" s="655"/>
      <c r="O171" s="656"/>
    </row>
    <row r="172" spans="1:15" ht="23.25" x14ac:dyDescent="0.25">
      <c r="A172" s="369" t="s">
        <v>67</v>
      </c>
      <c r="B172" s="421"/>
      <c r="C172" s="422"/>
      <c r="D172" s="422"/>
      <c r="E172" s="422"/>
      <c r="F172" s="422"/>
      <c r="G172" s="423">
        <f t="shared" si="31"/>
        <v>0</v>
      </c>
      <c r="I172" s="105" t="s">
        <v>72</v>
      </c>
      <c r="J172" s="463">
        <f>SUM(G182:G187)</f>
        <v>0</v>
      </c>
      <c r="L172" s="654"/>
      <c r="M172" s="655"/>
      <c r="N172" s="655"/>
      <c r="O172" s="656"/>
    </row>
    <row r="173" spans="1:15" ht="30" x14ac:dyDescent="0.25">
      <c r="A173" s="369" t="s">
        <v>67</v>
      </c>
      <c r="B173" s="421"/>
      <c r="C173" s="422"/>
      <c r="D173" s="422"/>
      <c r="E173" s="422"/>
      <c r="F173" s="422"/>
      <c r="G173" s="423">
        <f t="shared" si="31"/>
        <v>0</v>
      </c>
      <c r="I173" s="104" t="s">
        <v>73</v>
      </c>
      <c r="J173" s="462">
        <f>SUM(G189:G191)</f>
        <v>0</v>
      </c>
      <c r="L173" s="654"/>
      <c r="M173" s="655"/>
      <c r="N173" s="655"/>
      <c r="O173" s="656"/>
    </row>
    <row r="174" spans="1:15" ht="30" x14ac:dyDescent="0.25">
      <c r="A174" s="369" t="s">
        <v>67</v>
      </c>
      <c r="B174" s="421"/>
      <c r="C174" s="422"/>
      <c r="D174" s="422"/>
      <c r="E174" s="422"/>
      <c r="F174" s="422"/>
      <c r="G174" s="423">
        <f t="shared" si="31"/>
        <v>0</v>
      </c>
      <c r="I174" s="105" t="s">
        <v>75</v>
      </c>
      <c r="J174" s="463">
        <f>SUM(G193:G195)</f>
        <v>0</v>
      </c>
      <c r="L174" s="654"/>
      <c r="M174" s="655"/>
      <c r="N174" s="655"/>
      <c r="O174" s="656"/>
    </row>
    <row r="175" spans="1:15" ht="97.5" customHeight="1" x14ac:dyDescent="0.25">
      <c r="A175" s="369" t="s">
        <v>67</v>
      </c>
      <c r="B175" s="421"/>
      <c r="C175" s="422"/>
      <c r="D175" s="422"/>
      <c r="E175" s="422"/>
      <c r="F175" s="422"/>
      <c r="G175" s="423">
        <f t="shared" si="31"/>
        <v>0</v>
      </c>
      <c r="I175" s="106" t="s">
        <v>225</v>
      </c>
      <c r="J175" s="464">
        <f>J172+J174+J171</f>
        <v>0</v>
      </c>
      <c r="L175" s="654"/>
      <c r="M175" s="655"/>
      <c r="N175" s="655"/>
      <c r="O175" s="656"/>
    </row>
    <row r="176" spans="1:15" ht="87" customHeight="1" x14ac:dyDescent="0.25">
      <c r="A176" s="369" t="s">
        <v>67</v>
      </c>
      <c r="B176" s="421"/>
      <c r="C176" s="422"/>
      <c r="D176" s="422"/>
      <c r="E176" s="422"/>
      <c r="F176" s="422"/>
      <c r="G176" s="423">
        <f t="shared" si="31"/>
        <v>0</v>
      </c>
      <c r="I176" s="107" t="s">
        <v>77</v>
      </c>
      <c r="J176" s="465">
        <f>J170+J173</f>
        <v>0</v>
      </c>
      <c r="L176" s="654"/>
      <c r="M176" s="655"/>
      <c r="N176" s="655"/>
      <c r="O176" s="656"/>
    </row>
    <row r="177" spans="1:15" ht="45.75" thickBot="1" x14ac:dyDescent="0.3">
      <c r="A177" s="411"/>
      <c r="B177" s="424" t="s">
        <v>66</v>
      </c>
      <c r="C177" s="171" t="s">
        <v>190</v>
      </c>
      <c r="D177" s="86" t="s">
        <v>191</v>
      </c>
      <c r="E177" s="425" t="s">
        <v>192</v>
      </c>
      <c r="F177" s="425" t="s">
        <v>197</v>
      </c>
      <c r="G177" s="425" t="s">
        <v>194</v>
      </c>
      <c r="I177" s="108" t="s">
        <v>106</v>
      </c>
      <c r="J177" s="466">
        <f>(J175+J176)</f>
        <v>0</v>
      </c>
      <c r="L177" s="657"/>
      <c r="M177" s="658"/>
      <c r="N177" s="658"/>
      <c r="O177" s="659"/>
    </row>
    <row r="178" spans="1:15" ht="45" x14ac:dyDescent="0.25">
      <c r="A178" s="426" t="s">
        <v>74</v>
      </c>
      <c r="B178" s="427"/>
      <c r="C178" s="428"/>
      <c r="D178" s="429"/>
      <c r="E178" s="429"/>
      <c r="F178" s="429"/>
      <c r="G178" s="430">
        <f t="shared" ref="G178:G180" si="32">C178+D178-E178-F178</f>
        <v>0</v>
      </c>
      <c r="I178" s="85" t="s">
        <v>78</v>
      </c>
      <c r="J178" s="31"/>
    </row>
    <row r="179" spans="1:15" ht="45" x14ac:dyDescent="0.25">
      <c r="A179" s="426" t="s">
        <v>74</v>
      </c>
      <c r="B179" s="431"/>
      <c r="C179" s="428"/>
      <c r="D179" s="429"/>
      <c r="E179" s="429"/>
      <c r="F179" s="429"/>
      <c r="G179" s="430">
        <f t="shared" si="32"/>
        <v>0</v>
      </c>
      <c r="I179" s="109" t="s">
        <v>79</v>
      </c>
      <c r="J179" s="457">
        <f>SUM(F199:F200)</f>
        <v>0</v>
      </c>
    </row>
    <row r="180" spans="1:15" ht="45.75" thickBot="1" x14ac:dyDescent="0.3">
      <c r="A180" s="426" t="s">
        <v>74</v>
      </c>
      <c r="B180" s="432"/>
      <c r="C180" s="428"/>
      <c r="D180" s="429"/>
      <c r="E180" s="429"/>
      <c r="F180" s="429"/>
      <c r="G180" s="430">
        <f t="shared" si="32"/>
        <v>0</v>
      </c>
      <c r="I180" s="109" t="s">
        <v>80</v>
      </c>
      <c r="J180" s="457">
        <f>SUM(F201:F202)</f>
        <v>0</v>
      </c>
    </row>
    <row r="181" spans="1:15" ht="45.75" thickBot="1" x14ac:dyDescent="0.3">
      <c r="A181" s="411"/>
      <c r="B181" s="424" t="s">
        <v>66</v>
      </c>
      <c r="C181" s="171" t="s">
        <v>190</v>
      </c>
      <c r="D181" s="86" t="s">
        <v>191</v>
      </c>
      <c r="E181" s="425" t="s">
        <v>192</v>
      </c>
      <c r="F181" s="425" t="s">
        <v>197</v>
      </c>
      <c r="G181" s="425" t="s">
        <v>194</v>
      </c>
      <c r="I181" s="110" t="s">
        <v>81</v>
      </c>
      <c r="J181" s="458">
        <f>SUM(F203:F204)</f>
        <v>0</v>
      </c>
    </row>
    <row r="182" spans="1:15" ht="23.25" x14ac:dyDescent="0.25">
      <c r="A182" s="426" t="s">
        <v>72</v>
      </c>
      <c r="B182" s="427"/>
      <c r="C182" s="428"/>
      <c r="D182" s="429"/>
      <c r="E182" s="429"/>
      <c r="F182" s="429"/>
      <c r="G182" s="430">
        <f t="shared" ref="G182:G187" si="33">C182+D182-E182-F182</f>
        <v>0</v>
      </c>
      <c r="I182" s="110" t="s">
        <v>226</v>
      </c>
      <c r="J182" s="458">
        <f>SUM(F205:F215)</f>
        <v>0</v>
      </c>
    </row>
    <row r="183" spans="1:15" ht="23.25" x14ac:dyDescent="0.25">
      <c r="A183" s="426" t="s">
        <v>72</v>
      </c>
      <c r="B183" s="431"/>
      <c r="C183" s="428"/>
      <c r="D183" s="429"/>
      <c r="E183" s="429"/>
      <c r="F183" s="429"/>
      <c r="G183" s="430">
        <f t="shared" si="33"/>
        <v>0</v>
      </c>
      <c r="I183" s="111" t="s">
        <v>104</v>
      </c>
      <c r="J183" s="459">
        <f>SUM(J179:J182)</f>
        <v>0</v>
      </c>
    </row>
    <row r="184" spans="1:15" x14ac:dyDescent="0.25">
      <c r="A184" s="426" t="s">
        <v>72</v>
      </c>
      <c r="B184" s="431"/>
      <c r="C184" s="428"/>
      <c r="D184" s="429"/>
      <c r="E184" s="429"/>
      <c r="F184" s="429"/>
      <c r="G184" s="430">
        <f t="shared" si="33"/>
        <v>0</v>
      </c>
      <c r="I184" s="67"/>
      <c r="J184" s="67"/>
    </row>
    <row r="185" spans="1:15" ht="26.25" x14ac:dyDescent="0.25">
      <c r="A185" s="426" t="s">
        <v>72</v>
      </c>
      <c r="B185" s="431"/>
      <c r="C185" s="428"/>
      <c r="D185" s="429"/>
      <c r="E185" s="429"/>
      <c r="F185" s="429"/>
      <c r="G185" s="430">
        <f t="shared" si="33"/>
        <v>0</v>
      </c>
      <c r="I185" s="98" t="s">
        <v>198</v>
      </c>
      <c r="J185" s="469">
        <f>J175+J176+SUM(J179:J182)</f>
        <v>0</v>
      </c>
    </row>
    <row r="186" spans="1:15" x14ac:dyDescent="0.25">
      <c r="A186" s="426" t="s">
        <v>72</v>
      </c>
      <c r="B186" s="431"/>
      <c r="C186" s="428"/>
      <c r="D186" s="429"/>
      <c r="E186" s="429"/>
      <c r="F186" s="429"/>
      <c r="G186" s="430">
        <f t="shared" si="33"/>
        <v>0</v>
      </c>
      <c r="I186" s="67"/>
      <c r="J186" s="67"/>
    </row>
    <row r="187" spans="1:15" ht="103.5" customHeight="1" thickBot="1" x14ac:dyDescent="0.3">
      <c r="A187" s="426" t="s">
        <v>72</v>
      </c>
      <c r="B187" s="432"/>
      <c r="C187" s="428"/>
      <c r="D187" s="429"/>
      <c r="E187" s="429"/>
      <c r="F187" s="429"/>
      <c r="G187" s="430">
        <f t="shared" si="33"/>
        <v>0</v>
      </c>
      <c r="I187" s="487" t="s">
        <v>227</v>
      </c>
      <c r="J187" s="489" t="e">
        <f>J175/J185</f>
        <v>#DIV/0!</v>
      </c>
    </row>
    <row r="188" spans="1:15" ht="112.5" customHeight="1" x14ac:dyDescent="0.25">
      <c r="A188" s="433"/>
      <c r="B188" s="424" t="s">
        <v>66</v>
      </c>
      <c r="C188" s="171" t="s">
        <v>190</v>
      </c>
      <c r="D188" s="86" t="s">
        <v>191</v>
      </c>
      <c r="E188" s="425" t="s">
        <v>192</v>
      </c>
      <c r="F188" s="425" t="s">
        <v>197</v>
      </c>
      <c r="G188" s="425" t="s">
        <v>194</v>
      </c>
      <c r="I188" s="370" t="s">
        <v>228</v>
      </c>
      <c r="J188" s="488" t="e">
        <f>J176/J185</f>
        <v>#DIV/0!</v>
      </c>
    </row>
    <row r="189" spans="1:15" ht="30" x14ac:dyDescent="0.25">
      <c r="A189" s="369" t="s">
        <v>83</v>
      </c>
      <c r="B189" s="421"/>
      <c r="C189" s="422"/>
      <c r="D189" s="422"/>
      <c r="E189" s="422"/>
      <c r="F189" s="422"/>
      <c r="G189" s="423">
        <f t="shared" ref="G189:G191" si="34">C189+D189-E189-F189</f>
        <v>0</v>
      </c>
    </row>
    <row r="190" spans="1:15" ht="30" x14ac:dyDescent="0.25">
      <c r="A190" s="369" t="s">
        <v>83</v>
      </c>
      <c r="B190" s="421"/>
      <c r="C190" s="422"/>
      <c r="D190" s="422"/>
      <c r="E190" s="422"/>
      <c r="F190" s="422"/>
      <c r="G190" s="423">
        <f t="shared" si="34"/>
        <v>0</v>
      </c>
      <c r="I190" s="101"/>
      <c r="J190" s="70"/>
    </row>
    <row r="191" spans="1:15" ht="86.25" customHeight="1" x14ac:dyDescent="0.25">
      <c r="A191" s="369" t="s">
        <v>83</v>
      </c>
      <c r="B191" s="421"/>
      <c r="C191" s="422"/>
      <c r="D191" s="422"/>
      <c r="E191" s="422"/>
      <c r="F191" s="422"/>
      <c r="G191" s="423">
        <f t="shared" si="34"/>
        <v>0</v>
      </c>
      <c r="I191" s="112" t="s">
        <v>93</v>
      </c>
      <c r="J191" s="486">
        <f>SUM(G178:G180,G182:G187,G193:G195)</f>
        <v>0</v>
      </c>
    </row>
    <row r="192" spans="1:15" ht="101.25" customHeight="1" thickBot="1" x14ac:dyDescent="0.3">
      <c r="A192" s="411"/>
      <c r="B192" s="424" t="s">
        <v>66</v>
      </c>
      <c r="C192" s="171" t="s">
        <v>190</v>
      </c>
      <c r="D192" s="86" t="s">
        <v>191</v>
      </c>
      <c r="E192" s="425" t="s">
        <v>192</v>
      </c>
      <c r="F192" s="425" t="s">
        <v>197</v>
      </c>
      <c r="G192" s="425" t="s">
        <v>194</v>
      </c>
      <c r="I192" s="113" t="s">
        <v>94</v>
      </c>
      <c r="J192" s="453">
        <f>SUM(G170:G176,G189:G191)</f>
        <v>0</v>
      </c>
    </row>
    <row r="193" spans="1:10" ht="30" x14ac:dyDescent="0.25">
      <c r="A193" s="426" t="s">
        <v>86</v>
      </c>
      <c r="B193" s="427"/>
      <c r="C193" s="428"/>
      <c r="D193" s="429"/>
      <c r="E193" s="429"/>
      <c r="F193" s="429"/>
      <c r="G193" s="434">
        <f>C193+D193-E193-F193</f>
        <v>0</v>
      </c>
      <c r="I193" s="114" t="s">
        <v>196</v>
      </c>
      <c r="J193" s="454">
        <f>J191+J192+SUM(F199:F215)</f>
        <v>0</v>
      </c>
    </row>
    <row r="194" spans="1:10" ht="97.5" customHeight="1" x14ac:dyDescent="0.25">
      <c r="A194" s="426" t="s">
        <v>86</v>
      </c>
      <c r="B194" s="431"/>
      <c r="C194" s="428"/>
      <c r="D194" s="429"/>
      <c r="E194" s="429"/>
      <c r="F194" s="429"/>
      <c r="G194" s="434">
        <f t="shared" ref="G194:G195" si="35">C194+D194-E194-F194</f>
        <v>0</v>
      </c>
      <c r="I194" s="487" t="s">
        <v>227</v>
      </c>
      <c r="J194" s="490" t="e">
        <f>J191/J193</f>
        <v>#DIV/0!</v>
      </c>
    </row>
    <row r="195" spans="1:10" ht="117" customHeight="1" thickBot="1" x14ac:dyDescent="0.3">
      <c r="A195" s="426" t="s">
        <v>86</v>
      </c>
      <c r="B195" s="432"/>
      <c r="C195" s="428"/>
      <c r="D195" s="429"/>
      <c r="E195" s="429"/>
      <c r="F195" s="429"/>
      <c r="G195" s="434">
        <f t="shared" si="35"/>
        <v>0</v>
      </c>
      <c r="I195" s="370" t="s">
        <v>228</v>
      </c>
      <c r="J195" s="491" t="e">
        <f>J192/J193</f>
        <v>#DIV/0!</v>
      </c>
    </row>
    <row r="197" spans="1:10" ht="21" x14ac:dyDescent="0.25">
      <c r="A197" s="375" t="s">
        <v>78</v>
      </c>
      <c r="B197" s="358"/>
      <c r="C197" s="32"/>
      <c r="D197" s="32"/>
      <c r="E197" s="32"/>
      <c r="F197" s="32"/>
      <c r="H197" s="223"/>
    </row>
    <row r="198" spans="1:10" ht="30" x14ac:dyDescent="0.25">
      <c r="A198" s="149"/>
      <c r="B198" s="173" t="s">
        <v>91</v>
      </c>
      <c r="C198" s="59" t="s">
        <v>195</v>
      </c>
      <c r="D198" s="59" t="s">
        <v>191</v>
      </c>
      <c r="E198" s="59" t="s">
        <v>192</v>
      </c>
      <c r="F198" s="59" t="s">
        <v>92</v>
      </c>
      <c r="H198" s="223"/>
    </row>
    <row r="199" spans="1:10" x14ac:dyDescent="0.25">
      <c r="A199" s="109" t="s">
        <v>79</v>
      </c>
      <c r="B199" s="435"/>
      <c r="C199" s="436"/>
      <c r="D199" s="436"/>
      <c r="E199" s="436"/>
      <c r="F199" s="65">
        <f>C199+D199-E199</f>
        <v>0</v>
      </c>
      <c r="H199" s="223"/>
    </row>
    <row r="200" spans="1:10" x14ac:dyDescent="0.25">
      <c r="A200" s="109" t="s">
        <v>79</v>
      </c>
      <c r="B200" s="435"/>
      <c r="C200" s="436"/>
      <c r="D200" s="436"/>
      <c r="E200" s="436"/>
      <c r="F200" s="65">
        <f t="shared" ref="F200:F215" si="36">C200+D200-E200</f>
        <v>0</v>
      </c>
      <c r="H200" s="267"/>
    </row>
    <row r="201" spans="1:10" x14ac:dyDescent="0.25">
      <c r="A201" s="109" t="s">
        <v>80</v>
      </c>
      <c r="B201" s="435"/>
      <c r="C201" s="436"/>
      <c r="D201" s="436"/>
      <c r="E201" s="436"/>
      <c r="F201" s="65">
        <f t="shared" si="36"/>
        <v>0</v>
      </c>
    </row>
    <row r="202" spans="1:10" x14ac:dyDescent="0.25">
      <c r="A202" s="109" t="s">
        <v>80</v>
      </c>
      <c r="B202" s="435"/>
      <c r="C202" s="436"/>
      <c r="D202" s="436"/>
      <c r="E202" s="436"/>
      <c r="F202" s="65">
        <f t="shared" si="36"/>
        <v>0</v>
      </c>
    </row>
    <row r="203" spans="1:10" x14ac:dyDescent="0.25">
      <c r="A203" s="437" t="s">
        <v>81</v>
      </c>
      <c r="B203" s="435"/>
      <c r="C203" s="436"/>
      <c r="D203" s="436"/>
      <c r="E203" s="436"/>
      <c r="F203" s="65">
        <f t="shared" si="36"/>
        <v>0</v>
      </c>
    </row>
    <row r="204" spans="1:10" x14ac:dyDescent="0.25">
      <c r="A204" s="437" t="s">
        <v>81</v>
      </c>
      <c r="B204" s="435"/>
      <c r="C204" s="436"/>
      <c r="D204" s="436"/>
      <c r="E204" s="436"/>
      <c r="F204" s="65">
        <f t="shared" si="36"/>
        <v>0</v>
      </c>
    </row>
    <row r="205" spans="1:10" x14ac:dyDescent="0.25">
      <c r="A205" s="437" t="s">
        <v>82</v>
      </c>
      <c r="B205" s="435"/>
      <c r="C205" s="436"/>
      <c r="D205" s="436"/>
      <c r="E205" s="436"/>
      <c r="F205" s="65">
        <f t="shared" si="36"/>
        <v>0</v>
      </c>
    </row>
    <row r="206" spans="1:10" x14ac:dyDescent="0.25">
      <c r="A206" s="437" t="s">
        <v>82</v>
      </c>
      <c r="B206" s="435"/>
      <c r="C206" s="436"/>
      <c r="D206" s="436"/>
      <c r="E206" s="436"/>
      <c r="F206" s="65">
        <f t="shared" si="36"/>
        <v>0</v>
      </c>
    </row>
    <row r="207" spans="1:10" x14ac:dyDescent="0.25">
      <c r="A207" s="451"/>
      <c r="B207" s="435"/>
      <c r="C207" s="436"/>
      <c r="D207" s="436"/>
      <c r="E207" s="436"/>
      <c r="F207" s="65">
        <f t="shared" si="36"/>
        <v>0</v>
      </c>
    </row>
    <row r="208" spans="1:10" x14ac:dyDescent="0.25">
      <c r="A208" s="451"/>
      <c r="B208" s="435"/>
      <c r="C208" s="436"/>
      <c r="D208" s="436"/>
      <c r="E208" s="436"/>
      <c r="F208" s="65">
        <f t="shared" si="36"/>
        <v>0</v>
      </c>
    </row>
    <row r="209" spans="1:15" x14ac:dyDescent="0.25">
      <c r="A209" s="451"/>
      <c r="B209" s="435"/>
      <c r="C209" s="436"/>
      <c r="D209" s="436"/>
      <c r="E209" s="436"/>
      <c r="F209" s="65">
        <f t="shared" si="36"/>
        <v>0</v>
      </c>
    </row>
    <row r="210" spans="1:15" x14ac:dyDescent="0.25">
      <c r="A210" s="451"/>
      <c r="B210" s="435"/>
      <c r="C210" s="436"/>
      <c r="D210" s="436"/>
      <c r="E210" s="436"/>
      <c r="F210" s="65">
        <f t="shared" si="36"/>
        <v>0</v>
      </c>
    </row>
    <row r="211" spans="1:15" x14ac:dyDescent="0.25">
      <c r="A211" s="451"/>
      <c r="B211" s="435"/>
      <c r="C211" s="436"/>
      <c r="D211" s="436"/>
      <c r="E211" s="436"/>
      <c r="F211" s="65">
        <f t="shared" si="36"/>
        <v>0</v>
      </c>
    </row>
    <row r="212" spans="1:15" x14ac:dyDescent="0.25">
      <c r="A212" s="451"/>
      <c r="B212" s="435"/>
      <c r="C212" s="436"/>
      <c r="D212" s="436"/>
      <c r="E212" s="436"/>
      <c r="F212" s="65">
        <f t="shared" si="36"/>
        <v>0</v>
      </c>
    </row>
    <row r="213" spans="1:15" x14ac:dyDescent="0.25">
      <c r="A213" s="451"/>
      <c r="B213" s="435"/>
      <c r="C213" s="436"/>
      <c r="D213" s="436"/>
      <c r="E213" s="436"/>
      <c r="F213" s="65">
        <f t="shared" si="36"/>
        <v>0</v>
      </c>
    </row>
    <row r="214" spans="1:15" x14ac:dyDescent="0.25">
      <c r="A214" s="451"/>
      <c r="B214" s="435"/>
      <c r="C214" s="436"/>
      <c r="D214" s="436"/>
      <c r="E214" s="436"/>
      <c r="F214" s="65">
        <f t="shared" si="36"/>
        <v>0</v>
      </c>
    </row>
    <row r="215" spans="1:15" x14ac:dyDescent="0.25">
      <c r="A215" s="451"/>
      <c r="B215" s="435"/>
      <c r="C215" s="436"/>
      <c r="D215" s="436"/>
      <c r="E215" s="436"/>
      <c r="F215" s="65">
        <f t="shared" si="36"/>
        <v>0</v>
      </c>
    </row>
    <row r="218" spans="1:15" x14ac:dyDescent="0.25">
      <c r="A218" s="363" t="s">
        <v>105</v>
      </c>
      <c r="B218" s="511" t="s">
        <v>151</v>
      </c>
      <c r="D218" s="312"/>
      <c r="E218" s="54"/>
      <c r="F218" s="54"/>
      <c r="G218" s="54"/>
      <c r="I218" s="32"/>
      <c r="J218" s="32"/>
    </row>
    <row r="219" spans="1:15" ht="23.25" x14ac:dyDescent="0.25">
      <c r="A219" s="364" t="s">
        <v>27</v>
      </c>
      <c r="B219" s="343"/>
      <c r="E219" s="54"/>
      <c r="F219" s="54"/>
      <c r="G219" s="54"/>
      <c r="I219" s="32"/>
      <c r="J219" s="32"/>
    </row>
    <row r="220" spans="1:15" ht="45" x14ac:dyDescent="0.25">
      <c r="A220" s="418" t="s">
        <v>65</v>
      </c>
      <c r="B220" s="49" t="s">
        <v>66</v>
      </c>
      <c r="C220" s="419" t="s">
        <v>190</v>
      </c>
      <c r="D220" s="49" t="s">
        <v>191</v>
      </c>
      <c r="E220" s="420" t="s">
        <v>192</v>
      </c>
      <c r="F220" s="420" t="s">
        <v>193</v>
      </c>
      <c r="G220" s="420" t="s">
        <v>194</v>
      </c>
      <c r="I220" s="59" t="s">
        <v>199</v>
      </c>
      <c r="J220" s="59" t="s">
        <v>27</v>
      </c>
      <c r="L220" s="651" t="s">
        <v>242</v>
      </c>
      <c r="M220" s="652"/>
      <c r="N220" s="652"/>
      <c r="O220" s="653"/>
    </row>
    <row r="221" spans="1:15" ht="23.25" x14ac:dyDescent="0.25">
      <c r="A221" s="369" t="s">
        <v>67</v>
      </c>
      <c r="B221" s="421"/>
      <c r="C221" s="422"/>
      <c r="D221" s="422"/>
      <c r="E221" s="422"/>
      <c r="F221" s="422"/>
      <c r="G221" s="423">
        <f>C221+D221-E221-F221</f>
        <v>0</v>
      </c>
      <c r="I221" s="104" t="s">
        <v>67</v>
      </c>
      <c r="J221" s="462">
        <f>SUM(G221:G227)</f>
        <v>0</v>
      </c>
      <c r="L221" s="654"/>
      <c r="M221" s="655"/>
      <c r="N221" s="655"/>
      <c r="O221" s="656"/>
    </row>
    <row r="222" spans="1:15" ht="23.25" x14ac:dyDescent="0.25">
      <c r="A222" s="369" t="s">
        <v>67</v>
      </c>
      <c r="B222" s="421"/>
      <c r="C222" s="422"/>
      <c r="D222" s="422"/>
      <c r="E222" s="422"/>
      <c r="F222" s="422"/>
      <c r="G222" s="423">
        <f t="shared" ref="G222:G227" si="37">C222+D222-E222-F222</f>
        <v>0</v>
      </c>
      <c r="I222" s="105" t="s">
        <v>71</v>
      </c>
      <c r="J222" s="463">
        <f>SUM(G229:G231)</f>
        <v>0</v>
      </c>
      <c r="L222" s="654"/>
      <c r="M222" s="655"/>
      <c r="N222" s="655"/>
      <c r="O222" s="656"/>
    </row>
    <row r="223" spans="1:15" ht="23.25" x14ac:dyDescent="0.25">
      <c r="A223" s="369" t="s">
        <v>67</v>
      </c>
      <c r="B223" s="421"/>
      <c r="C223" s="422"/>
      <c r="D223" s="422"/>
      <c r="E223" s="422"/>
      <c r="F223" s="422"/>
      <c r="G223" s="423">
        <f t="shared" si="37"/>
        <v>0</v>
      </c>
      <c r="I223" s="105" t="s">
        <v>72</v>
      </c>
      <c r="J223" s="463">
        <f>SUM(G233:G238)</f>
        <v>0</v>
      </c>
      <c r="L223" s="654"/>
      <c r="M223" s="655"/>
      <c r="N223" s="655"/>
      <c r="O223" s="656"/>
    </row>
    <row r="224" spans="1:15" ht="30" x14ac:dyDescent="0.25">
      <c r="A224" s="369" t="s">
        <v>67</v>
      </c>
      <c r="B224" s="421"/>
      <c r="C224" s="422"/>
      <c r="D224" s="422"/>
      <c r="E224" s="422"/>
      <c r="F224" s="422"/>
      <c r="G224" s="423">
        <f t="shared" si="37"/>
        <v>0</v>
      </c>
      <c r="I224" s="104" t="s">
        <v>73</v>
      </c>
      <c r="J224" s="462">
        <f>SUM(G240:G242)</f>
        <v>0</v>
      </c>
      <c r="L224" s="654"/>
      <c r="M224" s="655"/>
      <c r="N224" s="655"/>
      <c r="O224" s="656"/>
    </row>
    <row r="225" spans="1:15" ht="30" x14ac:dyDescent="0.25">
      <c r="A225" s="369" t="s">
        <v>67</v>
      </c>
      <c r="B225" s="421"/>
      <c r="C225" s="422"/>
      <c r="D225" s="422"/>
      <c r="E225" s="422"/>
      <c r="F225" s="422"/>
      <c r="G225" s="423">
        <f t="shared" si="37"/>
        <v>0</v>
      </c>
      <c r="I225" s="105" t="s">
        <v>75</v>
      </c>
      <c r="J225" s="463">
        <f>SUM(G244:G246)</f>
        <v>0</v>
      </c>
      <c r="L225" s="654"/>
      <c r="M225" s="655"/>
      <c r="N225" s="655"/>
      <c r="O225" s="656"/>
    </row>
    <row r="226" spans="1:15" ht="85.5" customHeight="1" x14ac:dyDescent="0.25">
      <c r="A226" s="369" t="s">
        <v>67</v>
      </c>
      <c r="B226" s="421"/>
      <c r="C226" s="422"/>
      <c r="D226" s="422"/>
      <c r="E226" s="422"/>
      <c r="F226" s="422"/>
      <c r="G226" s="423">
        <f t="shared" si="37"/>
        <v>0</v>
      </c>
      <c r="I226" s="106" t="s">
        <v>225</v>
      </c>
      <c r="J226" s="464">
        <f>J223+J225+J222</f>
        <v>0</v>
      </c>
      <c r="L226" s="654"/>
      <c r="M226" s="655"/>
      <c r="N226" s="655"/>
      <c r="O226" s="656"/>
    </row>
    <row r="227" spans="1:15" ht="82.5" customHeight="1" x14ac:dyDescent="0.25">
      <c r="A227" s="369" t="s">
        <v>67</v>
      </c>
      <c r="B227" s="421"/>
      <c r="C227" s="422"/>
      <c r="D227" s="422"/>
      <c r="E227" s="422"/>
      <c r="F227" s="422"/>
      <c r="G227" s="423">
        <f t="shared" si="37"/>
        <v>0</v>
      </c>
      <c r="I227" s="107" t="s">
        <v>77</v>
      </c>
      <c r="J227" s="465">
        <f>J221+J224</f>
        <v>0</v>
      </c>
      <c r="L227" s="654"/>
      <c r="M227" s="655"/>
      <c r="N227" s="655"/>
      <c r="O227" s="656"/>
    </row>
    <row r="228" spans="1:15" ht="45.75" thickBot="1" x14ac:dyDescent="0.3">
      <c r="A228" s="411"/>
      <c r="B228" s="424" t="s">
        <v>66</v>
      </c>
      <c r="C228" s="171" t="s">
        <v>190</v>
      </c>
      <c r="D228" s="86" t="s">
        <v>191</v>
      </c>
      <c r="E228" s="425" t="s">
        <v>192</v>
      </c>
      <c r="F228" s="425" t="s">
        <v>197</v>
      </c>
      <c r="G228" s="425" t="s">
        <v>194</v>
      </c>
      <c r="I228" s="108" t="s">
        <v>106</v>
      </c>
      <c r="J228" s="466">
        <f>(J226+J227)</f>
        <v>0</v>
      </c>
      <c r="L228" s="657"/>
      <c r="M228" s="658"/>
      <c r="N228" s="658"/>
      <c r="O228" s="659"/>
    </row>
    <row r="229" spans="1:15" ht="45" x14ac:dyDescent="0.25">
      <c r="A229" s="426" t="s">
        <v>74</v>
      </c>
      <c r="B229" s="427"/>
      <c r="C229" s="428"/>
      <c r="D229" s="429"/>
      <c r="E229" s="429"/>
      <c r="F229" s="429"/>
      <c r="G229" s="430">
        <f t="shared" ref="G229:G231" si="38">C229+D229-E229-F229</f>
        <v>0</v>
      </c>
      <c r="I229" s="85" t="s">
        <v>78</v>
      </c>
      <c r="J229" s="31"/>
    </row>
    <row r="230" spans="1:15" ht="45" x14ac:dyDescent="0.25">
      <c r="A230" s="426" t="s">
        <v>74</v>
      </c>
      <c r="B230" s="431"/>
      <c r="C230" s="428"/>
      <c r="D230" s="429"/>
      <c r="E230" s="429"/>
      <c r="F230" s="429"/>
      <c r="G230" s="430">
        <f t="shared" si="38"/>
        <v>0</v>
      </c>
      <c r="I230" s="109" t="s">
        <v>79</v>
      </c>
      <c r="J230" s="457">
        <f>SUM(F250:F251)</f>
        <v>0</v>
      </c>
    </row>
    <row r="231" spans="1:15" ht="45.75" thickBot="1" x14ac:dyDescent="0.3">
      <c r="A231" s="426" t="s">
        <v>74</v>
      </c>
      <c r="B231" s="432"/>
      <c r="C231" s="428"/>
      <c r="D231" s="429"/>
      <c r="E231" s="429"/>
      <c r="F231" s="429"/>
      <c r="G231" s="430">
        <f t="shared" si="38"/>
        <v>0</v>
      </c>
      <c r="I231" s="109" t="s">
        <v>80</v>
      </c>
      <c r="J231" s="457">
        <f>SUM(F252:F253)</f>
        <v>0</v>
      </c>
    </row>
    <row r="232" spans="1:15" ht="45.75" thickBot="1" x14ac:dyDescent="0.3">
      <c r="A232" s="411"/>
      <c r="B232" s="424" t="s">
        <v>66</v>
      </c>
      <c r="C232" s="171" t="s">
        <v>190</v>
      </c>
      <c r="D232" s="86" t="s">
        <v>191</v>
      </c>
      <c r="E232" s="425" t="s">
        <v>192</v>
      </c>
      <c r="F232" s="425" t="s">
        <v>197</v>
      </c>
      <c r="G232" s="425" t="s">
        <v>194</v>
      </c>
      <c r="I232" s="110" t="s">
        <v>81</v>
      </c>
      <c r="J232" s="458">
        <f>SUM(F254:F255)</f>
        <v>0</v>
      </c>
    </row>
    <row r="233" spans="1:15" ht="23.25" x14ac:dyDescent="0.25">
      <c r="A233" s="426" t="s">
        <v>72</v>
      </c>
      <c r="B233" s="427"/>
      <c r="C233" s="428"/>
      <c r="D233" s="429"/>
      <c r="E233" s="429"/>
      <c r="F233" s="429"/>
      <c r="G233" s="430">
        <f t="shared" ref="G233:G238" si="39">C233+D233-E233-F233</f>
        <v>0</v>
      </c>
      <c r="I233" s="110" t="s">
        <v>226</v>
      </c>
      <c r="J233" s="458">
        <f>SUM(F256:F266)</f>
        <v>0</v>
      </c>
    </row>
    <row r="234" spans="1:15" ht="23.25" x14ac:dyDescent="0.25">
      <c r="A234" s="426" t="s">
        <v>72</v>
      </c>
      <c r="B234" s="431"/>
      <c r="C234" s="428"/>
      <c r="D234" s="429"/>
      <c r="E234" s="429"/>
      <c r="F234" s="429"/>
      <c r="G234" s="430">
        <f t="shared" si="39"/>
        <v>0</v>
      </c>
      <c r="I234" s="111" t="s">
        <v>104</v>
      </c>
      <c r="J234" s="459">
        <f>SUM(J230:J233)</f>
        <v>0</v>
      </c>
    </row>
    <row r="235" spans="1:15" x14ac:dyDescent="0.25">
      <c r="A235" s="426" t="s">
        <v>72</v>
      </c>
      <c r="B235" s="431"/>
      <c r="C235" s="428"/>
      <c r="D235" s="429"/>
      <c r="E235" s="429"/>
      <c r="F235" s="429"/>
      <c r="G235" s="430">
        <f t="shared" si="39"/>
        <v>0</v>
      </c>
      <c r="I235" s="67"/>
      <c r="J235" s="67"/>
    </row>
    <row r="236" spans="1:15" ht="28.5" customHeight="1" x14ac:dyDescent="0.25">
      <c r="A236" s="426" t="s">
        <v>72</v>
      </c>
      <c r="B236" s="431"/>
      <c r="C236" s="428"/>
      <c r="D236" s="429"/>
      <c r="E236" s="429"/>
      <c r="F236" s="429"/>
      <c r="G236" s="430">
        <f t="shared" si="39"/>
        <v>0</v>
      </c>
      <c r="I236" s="98" t="s">
        <v>198</v>
      </c>
      <c r="J236" s="461">
        <f>J226+J227+SUM(J230:J233)</f>
        <v>0</v>
      </c>
    </row>
    <row r="237" spans="1:15" x14ac:dyDescent="0.25">
      <c r="A237" s="426" t="s">
        <v>72</v>
      </c>
      <c r="B237" s="431"/>
      <c r="C237" s="428"/>
      <c r="D237" s="429"/>
      <c r="E237" s="429"/>
      <c r="F237" s="429"/>
      <c r="G237" s="430">
        <f t="shared" si="39"/>
        <v>0</v>
      </c>
      <c r="I237" s="67"/>
      <c r="J237" s="67"/>
    </row>
    <row r="238" spans="1:15" ht="112.5" customHeight="1" thickBot="1" x14ac:dyDescent="0.3">
      <c r="A238" s="426" t="s">
        <v>72</v>
      </c>
      <c r="B238" s="432"/>
      <c r="C238" s="428"/>
      <c r="D238" s="429"/>
      <c r="E238" s="429"/>
      <c r="F238" s="429"/>
      <c r="G238" s="430">
        <f t="shared" si="39"/>
        <v>0</v>
      </c>
      <c r="I238" s="487" t="s">
        <v>227</v>
      </c>
      <c r="J238" s="489" t="e">
        <f>J226/J236</f>
        <v>#DIV/0!</v>
      </c>
    </row>
    <row r="239" spans="1:15" ht="121.5" customHeight="1" x14ac:dyDescent="0.25">
      <c r="A239" s="433"/>
      <c r="B239" s="424" t="s">
        <v>66</v>
      </c>
      <c r="C239" s="171" t="s">
        <v>190</v>
      </c>
      <c r="D239" s="86" t="s">
        <v>191</v>
      </c>
      <c r="E239" s="425" t="s">
        <v>192</v>
      </c>
      <c r="F239" s="425" t="s">
        <v>197</v>
      </c>
      <c r="G239" s="425" t="s">
        <v>194</v>
      </c>
      <c r="I239" s="370" t="s">
        <v>228</v>
      </c>
      <c r="J239" s="488" t="e">
        <f>J227/J236</f>
        <v>#DIV/0!</v>
      </c>
    </row>
    <row r="240" spans="1:15" ht="30" x14ac:dyDescent="0.25">
      <c r="A240" s="369" t="s">
        <v>83</v>
      </c>
      <c r="B240" s="421"/>
      <c r="C240" s="422"/>
      <c r="D240" s="422"/>
      <c r="E240" s="422"/>
      <c r="F240" s="422"/>
      <c r="G240" s="423">
        <f t="shared" ref="G240:G242" si="40">C240+D240-E240-F240</f>
        <v>0</v>
      </c>
    </row>
    <row r="241" spans="1:10" ht="30.75" thickBot="1" x14ac:dyDescent="0.3">
      <c r="A241" s="369" t="s">
        <v>83</v>
      </c>
      <c r="B241" s="421"/>
      <c r="C241" s="422"/>
      <c r="D241" s="422"/>
      <c r="E241" s="422"/>
      <c r="F241" s="422"/>
      <c r="G241" s="423">
        <f t="shared" si="40"/>
        <v>0</v>
      </c>
      <c r="I241" s="101"/>
      <c r="J241" s="70"/>
    </row>
    <row r="242" spans="1:10" ht="95.25" customHeight="1" thickBot="1" x14ac:dyDescent="0.3">
      <c r="A242" s="369" t="s">
        <v>83</v>
      </c>
      <c r="B242" s="421"/>
      <c r="C242" s="422"/>
      <c r="D242" s="422"/>
      <c r="E242" s="422"/>
      <c r="F242" s="422"/>
      <c r="G242" s="423">
        <f t="shared" si="40"/>
        <v>0</v>
      </c>
      <c r="I242" s="112" t="s">
        <v>93</v>
      </c>
      <c r="J242" s="452">
        <f>SUM(G229:G231,G233:G238,G244:G246)</f>
        <v>0</v>
      </c>
    </row>
    <row r="243" spans="1:10" ht="102.75" customHeight="1" thickBot="1" x14ac:dyDescent="0.3">
      <c r="A243" s="411"/>
      <c r="B243" s="424" t="s">
        <v>66</v>
      </c>
      <c r="C243" s="171" t="s">
        <v>190</v>
      </c>
      <c r="D243" s="86" t="s">
        <v>191</v>
      </c>
      <c r="E243" s="425" t="s">
        <v>192</v>
      </c>
      <c r="F243" s="425" t="s">
        <v>197</v>
      </c>
      <c r="G243" s="425" t="s">
        <v>194</v>
      </c>
      <c r="I243" s="113" t="s">
        <v>94</v>
      </c>
      <c r="J243" s="453">
        <f>SUM(G221:G227,G240:G242)</f>
        <v>0</v>
      </c>
    </row>
    <row r="244" spans="1:10" ht="30" x14ac:dyDescent="0.25">
      <c r="A244" s="426" t="s">
        <v>86</v>
      </c>
      <c r="B244" s="427"/>
      <c r="C244" s="428"/>
      <c r="D244" s="429"/>
      <c r="E244" s="429"/>
      <c r="F244" s="429"/>
      <c r="G244" s="434">
        <f>C244+D244-E244-F244</f>
        <v>0</v>
      </c>
      <c r="I244" s="114" t="s">
        <v>196</v>
      </c>
      <c r="J244" s="454">
        <f>J242+J243+SUM(F250:F266)</f>
        <v>0</v>
      </c>
    </row>
    <row r="245" spans="1:10" ht="103.5" customHeight="1" x14ac:dyDescent="0.25">
      <c r="A245" s="426" t="s">
        <v>86</v>
      </c>
      <c r="B245" s="431"/>
      <c r="C245" s="428"/>
      <c r="D245" s="429"/>
      <c r="E245" s="429"/>
      <c r="F245" s="429"/>
      <c r="G245" s="434">
        <f t="shared" ref="G245:G246" si="41">C245+D245-E245-F245</f>
        <v>0</v>
      </c>
      <c r="I245" s="487" t="s">
        <v>227</v>
      </c>
      <c r="J245" s="489" t="e">
        <f>J242/J244</f>
        <v>#DIV/0!</v>
      </c>
    </row>
    <row r="246" spans="1:10" ht="140.25" customHeight="1" thickBot="1" x14ac:dyDescent="0.3">
      <c r="A246" s="426" t="s">
        <v>86</v>
      </c>
      <c r="B246" s="432"/>
      <c r="C246" s="428"/>
      <c r="D246" s="429"/>
      <c r="E246" s="429"/>
      <c r="F246" s="429"/>
      <c r="G246" s="434">
        <f t="shared" si="41"/>
        <v>0</v>
      </c>
      <c r="I246" s="370" t="s">
        <v>228</v>
      </c>
      <c r="J246" s="485" t="e">
        <f>J243/J244</f>
        <v>#DIV/0!</v>
      </c>
    </row>
    <row r="248" spans="1:10" ht="21" x14ac:dyDescent="0.25">
      <c r="A248" s="375" t="s">
        <v>78</v>
      </c>
      <c r="B248" s="358"/>
      <c r="C248" s="32"/>
      <c r="D248" s="32"/>
      <c r="E248" s="32"/>
      <c r="F248" s="32"/>
      <c r="H248" s="223"/>
    </row>
    <row r="249" spans="1:10" ht="30" x14ac:dyDescent="0.25">
      <c r="A249" s="149"/>
      <c r="B249" s="173" t="s">
        <v>91</v>
      </c>
      <c r="C249" s="59" t="s">
        <v>195</v>
      </c>
      <c r="D249" s="59" t="s">
        <v>191</v>
      </c>
      <c r="E249" s="59" t="s">
        <v>192</v>
      </c>
      <c r="F249" s="59" t="s">
        <v>92</v>
      </c>
      <c r="H249" s="223"/>
    </row>
    <row r="250" spans="1:10" x14ac:dyDescent="0.25">
      <c r="A250" s="109" t="s">
        <v>79</v>
      </c>
      <c r="B250" s="435"/>
      <c r="C250" s="436"/>
      <c r="D250" s="436"/>
      <c r="E250" s="436"/>
      <c r="F250" s="65">
        <f>C250+D250-E250</f>
        <v>0</v>
      </c>
      <c r="H250" s="223"/>
    </row>
    <row r="251" spans="1:10" x14ac:dyDescent="0.25">
      <c r="A251" s="109" t="s">
        <v>79</v>
      </c>
      <c r="B251" s="435"/>
      <c r="C251" s="436"/>
      <c r="D251" s="436"/>
      <c r="E251" s="436"/>
      <c r="F251" s="65">
        <f t="shared" ref="F251:F266" si="42">C251+D251-E251</f>
        <v>0</v>
      </c>
      <c r="H251" s="267"/>
    </row>
    <row r="252" spans="1:10" x14ac:dyDescent="0.25">
      <c r="A252" s="109" t="s">
        <v>80</v>
      </c>
      <c r="B252" s="435"/>
      <c r="C252" s="436"/>
      <c r="D252" s="436"/>
      <c r="E252" s="436"/>
      <c r="F252" s="65">
        <f t="shared" si="42"/>
        <v>0</v>
      </c>
    </row>
    <row r="253" spans="1:10" x14ac:dyDescent="0.25">
      <c r="A253" s="109" t="s">
        <v>80</v>
      </c>
      <c r="B253" s="435"/>
      <c r="C253" s="436"/>
      <c r="D253" s="436"/>
      <c r="E253" s="436"/>
      <c r="F253" s="65">
        <f t="shared" si="42"/>
        <v>0</v>
      </c>
    </row>
    <row r="254" spans="1:10" x14ac:dyDescent="0.25">
      <c r="A254" s="437" t="s">
        <v>81</v>
      </c>
      <c r="B254" s="435"/>
      <c r="C254" s="436"/>
      <c r="D254" s="436"/>
      <c r="E254" s="436"/>
      <c r="F254" s="65">
        <f t="shared" si="42"/>
        <v>0</v>
      </c>
    </row>
    <row r="255" spans="1:10" x14ac:dyDescent="0.25">
      <c r="A255" s="437" t="s">
        <v>81</v>
      </c>
      <c r="B255" s="435"/>
      <c r="C255" s="436"/>
      <c r="D255" s="436"/>
      <c r="E255" s="436"/>
      <c r="F255" s="65">
        <f t="shared" si="42"/>
        <v>0</v>
      </c>
    </row>
    <row r="256" spans="1:10" x14ac:dyDescent="0.25">
      <c r="A256" s="437" t="s">
        <v>82</v>
      </c>
      <c r="B256" s="435"/>
      <c r="C256" s="436"/>
      <c r="D256" s="436"/>
      <c r="E256" s="436"/>
      <c r="F256" s="65">
        <f t="shared" si="42"/>
        <v>0</v>
      </c>
    </row>
    <row r="257" spans="1:15" x14ac:dyDescent="0.25">
      <c r="A257" s="437" t="s">
        <v>82</v>
      </c>
      <c r="B257" s="435"/>
      <c r="C257" s="436"/>
      <c r="D257" s="436"/>
      <c r="E257" s="436"/>
      <c r="F257" s="65">
        <f t="shared" si="42"/>
        <v>0</v>
      </c>
    </row>
    <row r="258" spans="1:15" x14ac:dyDescent="0.25">
      <c r="A258" s="451"/>
      <c r="B258" s="435"/>
      <c r="C258" s="436"/>
      <c r="D258" s="436"/>
      <c r="E258" s="436"/>
      <c r="F258" s="65">
        <f t="shared" si="42"/>
        <v>0</v>
      </c>
    </row>
    <row r="259" spans="1:15" x14ac:dyDescent="0.25">
      <c r="A259" s="451"/>
      <c r="B259" s="435"/>
      <c r="C259" s="436"/>
      <c r="D259" s="436"/>
      <c r="E259" s="436"/>
      <c r="F259" s="65">
        <f t="shared" si="42"/>
        <v>0</v>
      </c>
    </row>
    <row r="260" spans="1:15" x14ac:dyDescent="0.25">
      <c r="A260" s="451"/>
      <c r="B260" s="435"/>
      <c r="C260" s="436"/>
      <c r="D260" s="436"/>
      <c r="E260" s="436"/>
      <c r="F260" s="65">
        <f t="shared" si="42"/>
        <v>0</v>
      </c>
    </row>
    <row r="261" spans="1:15" x14ac:dyDescent="0.25">
      <c r="A261" s="451"/>
      <c r="B261" s="435"/>
      <c r="C261" s="436"/>
      <c r="D261" s="436"/>
      <c r="E261" s="436"/>
      <c r="F261" s="65">
        <f t="shared" si="42"/>
        <v>0</v>
      </c>
    </row>
    <row r="262" spans="1:15" x14ac:dyDescent="0.25">
      <c r="A262" s="451"/>
      <c r="B262" s="435"/>
      <c r="C262" s="436"/>
      <c r="D262" s="436"/>
      <c r="E262" s="436"/>
      <c r="F262" s="65">
        <f t="shared" si="42"/>
        <v>0</v>
      </c>
    </row>
    <row r="263" spans="1:15" x14ac:dyDescent="0.25">
      <c r="A263" s="451"/>
      <c r="B263" s="435"/>
      <c r="C263" s="436"/>
      <c r="D263" s="436"/>
      <c r="E263" s="436"/>
      <c r="F263" s="65">
        <f t="shared" si="42"/>
        <v>0</v>
      </c>
    </row>
    <row r="264" spans="1:15" x14ac:dyDescent="0.25">
      <c r="A264" s="451"/>
      <c r="B264" s="435"/>
      <c r="C264" s="436"/>
      <c r="D264" s="436"/>
      <c r="E264" s="436"/>
      <c r="F264" s="65">
        <f t="shared" si="42"/>
        <v>0</v>
      </c>
    </row>
    <row r="265" spans="1:15" x14ac:dyDescent="0.25">
      <c r="A265" s="451"/>
      <c r="B265" s="435"/>
      <c r="C265" s="436"/>
      <c r="D265" s="436"/>
      <c r="E265" s="436"/>
      <c r="F265" s="65">
        <f t="shared" si="42"/>
        <v>0</v>
      </c>
    </row>
    <row r="266" spans="1:15" x14ac:dyDescent="0.25">
      <c r="A266" s="451"/>
      <c r="B266" s="435"/>
      <c r="C266" s="436"/>
      <c r="D266" s="436"/>
      <c r="E266" s="436"/>
      <c r="F266" s="65">
        <f t="shared" si="42"/>
        <v>0</v>
      </c>
    </row>
    <row r="269" spans="1:15" x14ac:dyDescent="0.25">
      <c r="A269" s="363" t="s">
        <v>105</v>
      </c>
      <c r="B269" s="511" t="s">
        <v>151</v>
      </c>
      <c r="D269" s="312"/>
      <c r="E269" s="54"/>
      <c r="F269" s="54"/>
      <c r="G269" s="54"/>
      <c r="I269" s="32"/>
      <c r="J269" s="32"/>
    </row>
    <row r="270" spans="1:15" ht="23.25" x14ac:dyDescent="0.25">
      <c r="A270" s="364" t="s">
        <v>28</v>
      </c>
      <c r="B270" s="343"/>
      <c r="E270" s="54"/>
      <c r="F270" s="54"/>
      <c r="G270" s="54"/>
      <c r="I270" s="32"/>
      <c r="J270" s="32"/>
    </row>
    <row r="271" spans="1:15" ht="45" x14ac:dyDescent="0.25">
      <c r="A271" s="418" t="s">
        <v>65</v>
      </c>
      <c r="B271" s="49" t="s">
        <v>66</v>
      </c>
      <c r="C271" s="419" t="s">
        <v>190</v>
      </c>
      <c r="D271" s="49" t="s">
        <v>191</v>
      </c>
      <c r="E271" s="420" t="s">
        <v>192</v>
      </c>
      <c r="F271" s="420" t="s">
        <v>193</v>
      </c>
      <c r="G271" s="420" t="s">
        <v>194</v>
      </c>
      <c r="I271" s="59" t="s">
        <v>199</v>
      </c>
      <c r="J271" s="59" t="s">
        <v>28</v>
      </c>
      <c r="L271" s="651" t="s">
        <v>242</v>
      </c>
      <c r="M271" s="652"/>
      <c r="N271" s="652"/>
      <c r="O271" s="653"/>
    </row>
    <row r="272" spans="1:15" ht="23.25" x14ac:dyDescent="0.25">
      <c r="A272" s="369" t="s">
        <v>67</v>
      </c>
      <c r="B272" s="421"/>
      <c r="C272" s="422"/>
      <c r="D272" s="422"/>
      <c r="E272" s="422"/>
      <c r="F272" s="422"/>
      <c r="G272" s="423">
        <f>C272+D272-E272-F272</f>
        <v>0</v>
      </c>
      <c r="I272" s="104" t="s">
        <v>67</v>
      </c>
      <c r="J272" s="462">
        <f>SUM(G272:G278)</f>
        <v>0</v>
      </c>
      <c r="L272" s="654"/>
      <c r="M272" s="655"/>
      <c r="N272" s="655"/>
      <c r="O272" s="656"/>
    </row>
    <row r="273" spans="1:15" ht="23.25" x14ac:dyDescent="0.25">
      <c r="A273" s="369" t="s">
        <v>67</v>
      </c>
      <c r="B273" s="421"/>
      <c r="C273" s="422"/>
      <c r="D273" s="422"/>
      <c r="E273" s="422"/>
      <c r="F273" s="422"/>
      <c r="G273" s="423">
        <f t="shared" ref="G273:G278" si="43">C273+D273-E273-F273</f>
        <v>0</v>
      </c>
      <c r="I273" s="105" t="s">
        <v>71</v>
      </c>
      <c r="J273" s="463">
        <f>SUM(G280:G282)</f>
        <v>0</v>
      </c>
      <c r="L273" s="654"/>
      <c r="M273" s="655"/>
      <c r="N273" s="655"/>
      <c r="O273" s="656"/>
    </row>
    <row r="274" spans="1:15" ht="23.25" x14ac:dyDescent="0.25">
      <c r="A274" s="369" t="s">
        <v>67</v>
      </c>
      <c r="B274" s="421"/>
      <c r="C274" s="422"/>
      <c r="D274" s="422"/>
      <c r="E274" s="422"/>
      <c r="F274" s="422"/>
      <c r="G274" s="423">
        <f t="shared" si="43"/>
        <v>0</v>
      </c>
      <c r="I274" s="105" t="s">
        <v>72</v>
      </c>
      <c r="J274" s="463">
        <f>SUM(G284:G289)</f>
        <v>0</v>
      </c>
      <c r="L274" s="654"/>
      <c r="M274" s="655"/>
      <c r="N274" s="655"/>
      <c r="O274" s="656"/>
    </row>
    <row r="275" spans="1:15" ht="30" x14ac:dyDescent="0.25">
      <c r="A275" s="369" t="s">
        <v>67</v>
      </c>
      <c r="B275" s="421"/>
      <c r="C275" s="422"/>
      <c r="D275" s="422"/>
      <c r="E275" s="422"/>
      <c r="F275" s="422"/>
      <c r="G275" s="423">
        <f t="shared" si="43"/>
        <v>0</v>
      </c>
      <c r="I275" s="104" t="s">
        <v>73</v>
      </c>
      <c r="J275" s="462">
        <f>SUM(G291:G293)</f>
        <v>0</v>
      </c>
      <c r="L275" s="654"/>
      <c r="M275" s="655"/>
      <c r="N275" s="655"/>
      <c r="O275" s="656"/>
    </row>
    <row r="276" spans="1:15" ht="30" x14ac:dyDescent="0.25">
      <c r="A276" s="369" t="s">
        <v>67</v>
      </c>
      <c r="B276" s="421"/>
      <c r="C276" s="422"/>
      <c r="D276" s="422"/>
      <c r="E276" s="422"/>
      <c r="F276" s="422"/>
      <c r="G276" s="423">
        <f t="shared" si="43"/>
        <v>0</v>
      </c>
      <c r="I276" s="105" t="s">
        <v>75</v>
      </c>
      <c r="J276" s="463">
        <f>SUM(G295:G297)</f>
        <v>0</v>
      </c>
      <c r="L276" s="654"/>
      <c r="M276" s="655"/>
      <c r="N276" s="655"/>
      <c r="O276" s="656"/>
    </row>
    <row r="277" spans="1:15" ht="82.5" customHeight="1" x14ac:dyDescent="0.25">
      <c r="A277" s="369" t="s">
        <v>67</v>
      </c>
      <c r="B277" s="421"/>
      <c r="C277" s="422"/>
      <c r="D277" s="422"/>
      <c r="E277" s="422"/>
      <c r="F277" s="422"/>
      <c r="G277" s="423">
        <f t="shared" si="43"/>
        <v>0</v>
      </c>
      <c r="I277" s="106" t="s">
        <v>225</v>
      </c>
      <c r="J277" s="464">
        <f>J274+J276+J273</f>
        <v>0</v>
      </c>
      <c r="L277" s="654"/>
      <c r="M277" s="655"/>
      <c r="N277" s="655"/>
      <c r="O277" s="656"/>
    </row>
    <row r="278" spans="1:15" ht="77.25" customHeight="1" x14ac:dyDescent="0.25">
      <c r="A278" s="369" t="s">
        <v>67</v>
      </c>
      <c r="B278" s="421"/>
      <c r="C278" s="422"/>
      <c r="D278" s="422"/>
      <c r="E278" s="422"/>
      <c r="F278" s="422"/>
      <c r="G278" s="423">
        <f t="shared" si="43"/>
        <v>0</v>
      </c>
      <c r="I278" s="107" t="s">
        <v>77</v>
      </c>
      <c r="J278" s="465">
        <f>J272+J275</f>
        <v>0</v>
      </c>
      <c r="L278" s="654"/>
      <c r="M278" s="655"/>
      <c r="N278" s="655"/>
      <c r="O278" s="656"/>
    </row>
    <row r="279" spans="1:15" ht="45.75" thickBot="1" x14ac:dyDescent="0.3">
      <c r="A279" s="411"/>
      <c r="B279" s="424" t="s">
        <v>66</v>
      </c>
      <c r="C279" s="171" t="s">
        <v>190</v>
      </c>
      <c r="D279" s="86" t="s">
        <v>191</v>
      </c>
      <c r="E279" s="425" t="s">
        <v>192</v>
      </c>
      <c r="F279" s="425" t="s">
        <v>197</v>
      </c>
      <c r="G279" s="425" t="s">
        <v>194</v>
      </c>
      <c r="I279" s="108" t="s">
        <v>106</v>
      </c>
      <c r="J279" s="466">
        <f>(J277+J278)</f>
        <v>0</v>
      </c>
      <c r="L279" s="657"/>
      <c r="M279" s="658"/>
      <c r="N279" s="658"/>
      <c r="O279" s="659"/>
    </row>
    <row r="280" spans="1:15" ht="45" x14ac:dyDescent="0.25">
      <c r="A280" s="426" t="s">
        <v>74</v>
      </c>
      <c r="B280" s="427"/>
      <c r="C280" s="428"/>
      <c r="D280" s="429"/>
      <c r="E280" s="429"/>
      <c r="F280" s="429"/>
      <c r="G280" s="430">
        <f t="shared" ref="G280:G282" si="44">C280+D280-E280-F280</f>
        <v>0</v>
      </c>
      <c r="I280" s="85" t="s">
        <v>78</v>
      </c>
      <c r="J280" s="31"/>
    </row>
    <row r="281" spans="1:15" ht="45" x14ac:dyDescent="0.25">
      <c r="A281" s="426" t="s">
        <v>74</v>
      </c>
      <c r="B281" s="431"/>
      <c r="C281" s="428"/>
      <c r="D281" s="429"/>
      <c r="E281" s="429"/>
      <c r="F281" s="429"/>
      <c r="G281" s="430">
        <f t="shared" si="44"/>
        <v>0</v>
      </c>
      <c r="I281" s="109" t="s">
        <v>79</v>
      </c>
      <c r="J281" s="457">
        <f>SUM(F301:F302)</f>
        <v>0</v>
      </c>
    </row>
    <row r="282" spans="1:15" ht="45.75" thickBot="1" x14ac:dyDescent="0.3">
      <c r="A282" s="426" t="s">
        <v>74</v>
      </c>
      <c r="B282" s="432"/>
      <c r="C282" s="428"/>
      <c r="D282" s="429"/>
      <c r="E282" s="429"/>
      <c r="F282" s="429"/>
      <c r="G282" s="430">
        <f t="shared" si="44"/>
        <v>0</v>
      </c>
      <c r="I282" s="109" t="s">
        <v>80</v>
      </c>
      <c r="J282" s="457">
        <f>SUM(F303:F304)</f>
        <v>0</v>
      </c>
    </row>
    <row r="283" spans="1:15" ht="45.75" thickBot="1" x14ac:dyDescent="0.3">
      <c r="A283" s="411"/>
      <c r="B283" s="424" t="s">
        <v>66</v>
      </c>
      <c r="C283" s="171" t="s">
        <v>190</v>
      </c>
      <c r="D283" s="86" t="s">
        <v>191</v>
      </c>
      <c r="E283" s="425" t="s">
        <v>192</v>
      </c>
      <c r="F283" s="425" t="s">
        <v>197</v>
      </c>
      <c r="G283" s="425" t="s">
        <v>194</v>
      </c>
      <c r="I283" s="110" t="s">
        <v>81</v>
      </c>
      <c r="J283" s="458">
        <f>SUM(F305:F306)</f>
        <v>0</v>
      </c>
    </row>
    <row r="284" spans="1:15" ht="23.25" x14ac:dyDescent="0.25">
      <c r="A284" s="426" t="s">
        <v>72</v>
      </c>
      <c r="B284" s="427"/>
      <c r="C284" s="428"/>
      <c r="D284" s="429"/>
      <c r="E284" s="429"/>
      <c r="F284" s="429"/>
      <c r="G284" s="430">
        <f t="shared" ref="G284:G289" si="45">C284+D284-E284-F284</f>
        <v>0</v>
      </c>
      <c r="I284" s="110" t="s">
        <v>224</v>
      </c>
      <c r="J284" s="458">
        <f>SUM(F307:F317)</f>
        <v>0</v>
      </c>
    </row>
    <row r="285" spans="1:15" ht="23.25" x14ac:dyDescent="0.25">
      <c r="A285" s="426" t="s">
        <v>72</v>
      </c>
      <c r="B285" s="431"/>
      <c r="C285" s="428"/>
      <c r="D285" s="429"/>
      <c r="E285" s="429"/>
      <c r="F285" s="429"/>
      <c r="G285" s="430">
        <f t="shared" si="45"/>
        <v>0</v>
      </c>
      <c r="I285" s="111" t="s">
        <v>104</v>
      </c>
      <c r="J285" s="459">
        <f>SUM(J281:J284)</f>
        <v>0</v>
      </c>
    </row>
    <row r="286" spans="1:15" ht="23.25" x14ac:dyDescent="0.35">
      <c r="A286" s="426" t="s">
        <v>72</v>
      </c>
      <c r="B286" s="431"/>
      <c r="C286" s="428"/>
      <c r="D286" s="429"/>
      <c r="E286" s="429"/>
      <c r="F286" s="429"/>
      <c r="G286" s="430">
        <f t="shared" si="45"/>
        <v>0</v>
      </c>
      <c r="I286" s="67"/>
      <c r="J286" s="460"/>
    </row>
    <row r="287" spans="1:15" ht="39" customHeight="1" x14ac:dyDescent="0.25">
      <c r="A287" s="426" t="s">
        <v>72</v>
      </c>
      <c r="B287" s="431"/>
      <c r="C287" s="428"/>
      <c r="D287" s="429"/>
      <c r="E287" s="429"/>
      <c r="F287" s="429"/>
      <c r="G287" s="430">
        <f t="shared" si="45"/>
        <v>0</v>
      </c>
      <c r="I287" s="98" t="s">
        <v>198</v>
      </c>
      <c r="J287" s="461">
        <f>J277+J278+SUM(J281:J284)</f>
        <v>0</v>
      </c>
    </row>
    <row r="288" spans="1:15" x14ac:dyDescent="0.25">
      <c r="A288" s="426" t="s">
        <v>72</v>
      </c>
      <c r="B288" s="431"/>
      <c r="C288" s="428"/>
      <c r="D288" s="429"/>
      <c r="E288" s="429"/>
      <c r="F288" s="429"/>
      <c r="G288" s="430">
        <f t="shared" si="45"/>
        <v>0</v>
      </c>
      <c r="I288" s="67"/>
      <c r="J288" s="67"/>
    </row>
    <row r="289" spans="1:10" ht="120" customHeight="1" thickBot="1" x14ac:dyDescent="0.3">
      <c r="A289" s="426" t="s">
        <v>72</v>
      </c>
      <c r="B289" s="432"/>
      <c r="C289" s="428"/>
      <c r="D289" s="429"/>
      <c r="E289" s="429"/>
      <c r="F289" s="429"/>
      <c r="G289" s="430">
        <f t="shared" si="45"/>
        <v>0</v>
      </c>
      <c r="I289" s="487" t="s">
        <v>227</v>
      </c>
      <c r="J289" s="489" t="e">
        <f>J277/J287</f>
        <v>#DIV/0!</v>
      </c>
    </row>
    <row r="290" spans="1:10" ht="120" customHeight="1" x14ac:dyDescent="0.25">
      <c r="A290" s="433"/>
      <c r="B290" s="424" t="s">
        <v>66</v>
      </c>
      <c r="C290" s="171" t="s">
        <v>190</v>
      </c>
      <c r="D290" s="86" t="s">
        <v>191</v>
      </c>
      <c r="E290" s="425" t="s">
        <v>192</v>
      </c>
      <c r="F290" s="425" t="s">
        <v>197</v>
      </c>
      <c r="G290" s="425" t="s">
        <v>194</v>
      </c>
      <c r="I290" s="370" t="s">
        <v>228</v>
      </c>
      <c r="J290" s="488" t="e">
        <f>J278/J287</f>
        <v>#DIV/0!</v>
      </c>
    </row>
    <row r="291" spans="1:10" ht="30" x14ac:dyDescent="0.25">
      <c r="A291" s="369" t="s">
        <v>83</v>
      </c>
      <c r="B291" s="421"/>
      <c r="C291" s="422"/>
      <c r="D291" s="422"/>
      <c r="E291" s="422"/>
      <c r="F291" s="422"/>
      <c r="G291" s="423">
        <f t="shared" ref="G291:G293" si="46">C291+D291-E291-F291</f>
        <v>0</v>
      </c>
    </row>
    <row r="292" spans="1:10" ht="30.75" thickBot="1" x14ac:dyDescent="0.3">
      <c r="A292" s="369" t="s">
        <v>83</v>
      </c>
      <c r="B292" s="421"/>
      <c r="C292" s="422"/>
      <c r="D292" s="422"/>
      <c r="E292" s="422"/>
      <c r="F292" s="422"/>
      <c r="G292" s="423">
        <f t="shared" si="46"/>
        <v>0</v>
      </c>
      <c r="I292" s="101"/>
      <c r="J292" s="70"/>
    </row>
    <row r="293" spans="1:10" ht="70.5" customHeight="1" thickBot="1" x14ac:dyDescent="0.3">
      <c r="A293" s="369" t="s">
        <v>83</v>
      </c>
      <c r="B293" s="421"/>
      <c r="C293" s="422"/>
      <c r="D293" s="422"/>
      <c r="E293" s="422"/>
      <c r="F293" s="422"/>
      <c r="G293" s="423">
        <f t="shared" si="46"/>
        <v>0</v>
      </c>
      <c r="I293" s="112" t="s">
        <v>93</v>
      </c>
      <c r="J293" s="452">
        <f>SUM(G280:G282,G284:G289,G295:G297)</f>
        <v>0</v>
      </c>
    </row>
    <row r="294" spans="1:10" ht="75" customHeight="1" thickBot="1" x14ac:dyDescent="0.3">
      <c r="A294" s="411"/>
      <c r="B294" s="424" t="s">
        <v>66</v>
      </c>
      <c r="C294" s="171" t="s">
        <v>190</v>
      </c>
      <c r="D294" s="86" t="s">
        <v>191</v>
      </c>
      <c r="E294" s="425" t="s">
        <v>192</v>
      </c>
      <c r="F294" s="425" t="s">
        <v>197</v>
      </c>
      <c r="G294" s="425" t="s">
        <v>194</v>
      </c>
      <c r="I294" s="113" t="s">
        <v>94</v>
      </c>
      <c r="J294" s="453">
        <f>SUM(G272:G278,G291:G293)</f>
        <v>0</v>
      </c>
    </row>
    <row r="295" spans="1:10" ht="30" x14ac:dyDescent="0.25">
      <c r="A295" s="426" t="s">
        <v>86</v>
      </c>
      <c r="B295" s="427"/>
      <c r="C295" s="428"/>
      <c r="D295" s="429"/>
      <c r="E295" s="429"/>
      <c r="F295" s="429"/>
      <c r="G295" s="434">
        <f>C295+D295-E295-F295</f>
        <v>0</v>
      </c>
      <c r="I295" s="114" t="s">
        <v>196</v>
      </c>
      <c r="J295" s="454">
        <f>J293+J294+SUM(F301:F317)</f>
        <v>0</v>
      </c>
    </row>
    <row r="296" spans="1:10" ht="116.25" customHeight="1" x14ac:dyDescent="0.25">
      <c r="A296" s="426" t="s">
        <v>86</v>
      </c>
      <c r="B296" s="431"/>
      <c r="C296" s="428"/>
      <c r="D296" s="429"/>
      <c r="E296" s="429"/>
      <c r="F296" s="429"/>
      <c r="G296" s="434">
        <f t="shared" ref="G296:G297" si="47">C296+D296-E296-F296</f>
        <v>0</v>
      </c>
      <c r="I296" s="487" t="s">
        <v>227</v>
      </c>
      <c r="J296" s="489" t="e">
        <f>J293/J295</f>
        <v>#DIV/0!</v>
      </c>
    </row>
    <row r="297" spans="1:10" ht="147.75" customHeight="1" thickBot="1" x14ac:dyDescent="0.3">
      <c r="A297" s="426" t="s">
        <v>86</v>
      </c>
      <c r="B297" s="432"/>
      <c r="C297" s="428"/>
      <c r="D297" s="429"/>
      <c r="E297" s="429"/>
      <c r="F297" s="429"/>
      <c r="G297" s="434">
        <f t="shared" si="47"/>
        <v>0</v>
      </c>
      <c r="I297" s="370" t="s">
        <v>228</v>
      </c>
      <c r="J297" s="485" t="e">
        <f>J294/J295</f>
        <v>#DIV/0!</v>
      </c>
    </row>
    <row r="299" spans="1:10" ht="21" x14ac:dyDescent="0.25">
      <c r="A299" s="375" t="s">
        <v>78</v>
      </c>
      <c r="B299" s="358"/>
      <c r="C299" s="32"/>
      <c r="D299" s="32"/>
      <c r="E299" s="32"/>
      <c r="F299" s="32"/>
      <c r="H299" s="223"/>
    </row>
    <row r="300" spans="1:10" ht="30" x14ac:dyDescent="0.25">
      <c r="A300" s="149"/>
      <c r="B300" s="173" t="s">
        <v>91</v>
      </c>
      <c r="C300" s="59" t="s">
        <v>195</v>
      </c>
      <c r="D300" s="59" t="s">
        <v>191</v>
      </c>
      <c r="E300" s="59" t="s">
        <v>192</v>
      </c>
      <c r="F300" s="59" t="s">
        <v>92</v>
      </c>
      <c r="H300" s="223"/>
    </row>
    <row r="301" spans="1:10" x14ac:dyDescent="0.25">
      <c r="A301" s="109" t="s">
        <v>79</v>
      </c>
      <c r="B301" s="435"/>
      <c r="C301" s="436"/>
      <c r="D301" s="436"/>
      <c r="E301" s="436"/>
      <c r="F301" s="65">
        <f>C301+D301-E301</f>
        <v>0</v>
      </c>
      <c r="H301" s="223"/>
    </row>
    <row r="302" spans="1:10" x14ac:dyDescent="0.25">
      <c r="A302" s="109" t="s">
        <v>79</v>
      </c>
      <c r="B302" s="435"/>
      <c r="C302" s="436"/>
      <c r="D302" s="436"/>
      <c r="E302" s="436"/>
      <c r="F302" s="65">
        <f t="shared" ref="F302:F317" si="48">C302+D302-E302</f>
        <v>0</v>
      </c>
      <c r="H302" s="267"/>
    </row>
    <row r="303" spans="1:10" x14ac:dyDescent="0.25">
      <c r="A303" s="109" t="s">
        <v>80</v>
      </c>
      <c r="B303" s="435"/>
      <c r="C303" s="436"/>
      <c r="D303" s="436"/>
      <c r="E303" s="436"/>
      <c r="F303" s="65">
        <f t="shared" si="48"/>
        <v>0</v>
      </c>
    </row>
    <row r="304" spans="1:10" x14ac:dyDescent="0.25">
      <c r="A304" s="109" t="s">
        <v>80</v>
      </c>
      <c r="B304" s="435"/>
      <c r="C304" s="436"/>
      <c r="D304" s="436"/>
      <c r="E304" s="436"/>
      <c r="F304" s="65">
        <f t="shared" si="48"/>
        <v>0</v>
      </c>
    </row>
    <row r="305" spans="1:6" x14ac:dyDescent="0.25">
      <c r="A305" s="437" t="s">
        <v>81</v>
      </c>
      <c r="B305" s="435"/>
      <c r="C305" s="436"/>
      <c r="D305" s="436"/>
      <c r="E305" s="436"/>
      <c r="F305" s="65">
        <f t="shared" si="48"/>
        <v>0</v>
      </c>
    </row>
    <row r="306" spans="1:6" x14ac:dyDescent="0.25">
      <c r="A306" s="437" t="s">
        <v>81</v>
      </c>
      <c r="B306" s="435"/>
      <c r="C306" s="436"/>
      <c r="D306" s="436"/>
      <c r="E306" s="436"/>
      <c r="F306" s="65">
        <f t="shared" si="48"/>
        <v>0</v>
      </c>
    </row>
    <row r="307" spans="1:6" x14ac:dyDescent="0.25">
      <c r="A307" s="437" t="s">
        <v>82</v>
      </c>
      <c r="B307" s="435"/>
      <c r="C307" s="436"/>
      <c r="D307" s="436"/>
      <c r="E307" s="436"/>
      <c r="F307" s="65">
        <f t="shared" si="48"/>
        <v>0</v>
      </c>
    </row>
    <row r="308" spans="1:6" x14ac:dyDescent="0.25">
      <c r="A308" s="437" t="s">
        <v>82</v>
      </c>
      <c r="B308" s="435"/>
      <c r="C308" s="436"/>
      <c r="D308" s="436"/>
      <c r="E308" s="436"/>
      <c r="F308" s="65">
        <f t="shared" si="48"/>
        <v>0</v>
      </c>
    </row>
    <row r="309" spans="1:6" x14ac:dyDescent="0.25">
      <c r="A309" s="451"/>
      <c r="B309" s="451"/>
      <c r="C309" s="492"/>
      <c r="D309" s="492"/>
      <c r="E309" s="492"/>
      <c r="F309" s="65">
        <f t="shared" si="48"/>
        <v>0</v>
      </c>
    </row>
    <row r="310" spans="1:6" x14ac:dyDescent="0.25">
      <c r="A310" s="451"/>
      <c r="B310" s="451"/>
      <c r="C310" s="492"/>
      <c r="D310" s="492"/>
      <c r="E310" s="492"/>
      <c r="F310" s="65">
        <f t="shared" si="48"/>
        <v>0</v>
      </c>
    </row>
    <row r="311" spans="1:6" x14ac:dyDescent="0.25">
      <c r="A311" s="451"/>
      <c r="B311" s="451"/>
      <c r="C311" s="492"/>
      <c r="D311" s="492"/>
      <c r="E311" s="492"/>
      <c r="F311" s="65">
        <f t="shared" si="48"/>
        <v>0</v>
      </c>
    </row>
    <row r="312" spans="1:6" x14ac:dyDescent="0.25">
      <c r="A312" s="451"/>
      <c r="B312" s="451"/>
      <c r="C312" s="492"/>
      <c r="D312" s="492"/>
      <c r="E312" s="492"/>
      <c r="F312" s="65">
        <f t="shared" si="48"/>
        <v>0</v>
      </c>
    </row>
    <row r="313" spans="1:6" x14ac:dyDescent="0.25">
      <c r="A313" s="451"/>
      <c r="B313" s="451"/>
      <c r="C313" s="492"/>
      <c r="D313" s="492"/>
      <c r="E313" s="492"/>
      <c r="F313" s="65">
        <f t="shared" si="48"/>
        <v>0</v>
      </c>
    </row>
    <row r="314" spans="1:6" x14ac:dyDescent="0.25">
      <c r="A314" s="451"/>
      <c r="B314" s="451"/>
      <c r="C314" s="492"/>
      <c r="D314" s="492"/>
      <c r="E314" s="492"/>
      <c r="F314" s="65">
        <f t="shared" si="48"/>
        <v>0</v>
      </c>
    </row>
    <row r="315" spans="1:6" x14ac:dyDescent="0.25">
      <c r="A315" s="451"/>
      <c r="B315" s="451"/>
      <c r="C315" s="492"/>
      <c r="D315" s="492"/>
      <c r="E315" s="492"/>
      <c r="F315" s="65">
        <f t="shared" si="48"/>
        <v>0</v>
      </c>
    </row>
    <row r="316" spans="1:6" x14ac:dyDescent="0.25">
      <c r="A316" s="451"/>
      <c r="B316" s="451"/>
      <c r="C316" s="492"/>
      <c r="D316" s="492"/>
      <c r="E316" s="492"/>
      <c r="F316" s="65">
        <f t="shared" si="48"/>
        <v>0</v>
      </c>
    </row>
    <row r="317" spans="1:6" x14ac:dyDescent="0.25">
      <c r="A317" s="451"/>
      <c r="B317" s="451"/>
      <c r="C317" s="492"/>
      <c r="D317" s="492"/>
      <c r="E317" s="492"/>
      <c r="F317" s="65">
        <f t="shared" si="48"/>
        <v>0</v>
      </c>
    </row>
  </sheetData>
  <sheetProtection algorithmName="SHA-512" hashValue="13ZLfi7bcLYt42MzLVm3diqNZ7vmHoqVPuQRdmgdyI4YGprr7BJYSzl5eH5OtJDQv1mzlmUtDUeQaB6LrjV/GA==" saltValue="t2GiuDX3yWvpnd4t0ngVsw==" spinCount="100000" sheet="1" insertColumns="0" insertRows="0" selectLockedCells="1"/>
  <mergeCells count="16">
    <mergeCell ref="A6:B6"/>
    <mergeCell ref="J30:L30"/>
    <mergeCell ref="J31:L31"/>
    <mergeCell ref="A62:J62"/>
    <mergeCell ref="A1:B3"/>
    <mergeCell ref="C1:D3"/>
    <mergeCell ref="E1:G3"/>
    <mergeCell ref="I1:O1"/>
    <mergeCell ref="I2:O2"/>
    <mergeCell ref="I3:O5"/>
    <mergeCell ref="B36:C36"/>
    <mergeCell ref="L67:O75"/>
    <mergeCell ref="L118:O126"/>
    <mergeCell ref="L169:O177"/>
    <mergeCell ref="L220:O228"/>
    <mergeCell ref="L271:O279"/>
  </mergeCells>
  <conditionalFormatting sqref="O25">
    <cfRule type="cellIs" dxfId="35" priority="10" operator="lessThan">
      <formula>$N$30</formula>
    </cfRule>
    <cfRule type="cellIs" dxfId="34" priority="11" operator="between">
      <formula>$N$30</formula>
      <formula>$M$30</formula>
    </cfRule>
    <cfRule type="cellIs" dxfId="33" priority="12" operator="greaterThanOrEqual">
      <formula>$M$30</formula>
    </cfRule>
  </conditionalFormatting>
  <conditionalFormatting sqref="O26">
    <cfRule type="cellIs" dxfId="32" priority="4" operator="lessThan">
      <formula>$N$31</formula>
    </cfRule>
    <cfRule type="cellIs" dxfId="31" priority="5" operator="between">
      <formula>$N$31</formula>
      <formula>$M$31</formula>
    </cfRule>
    <cfRule type="cellIs" dxfId="30" priority="6" operator="greaterThanOrEqual">
      <formula>$M$31</formula>
    </cfRule>
  </conditionalFormatting>
  <conditionalFormatting sqref="O27">
    <cfRule type="cellIs" dxfId="29" priority="7" operator="lessThan">
      <formula>$N$30</formula>
    </cfRule>
    <cfRule type="cellIs" dxfId="28" priority="8" operator="between">
      <formula>$N$30</formula>
      <formula>$M$30</formula>
    </cfRule>
    <cfRule type="cellIs" dxfId="27" priority="9" operator="greaterThanOrEqual">
      <formula>$M$30</formula>
    </cfRule>
  </conditionalFormatting>
  <conditionalFormatting sqref="O28">
    <cfRule type="cellIs" dxfId="26" priority="1" operator="lessThan">
      <formula>$N$31</formula>
    </cfRule>
    <cfRule type="cellIs" dxfId="25" priority="2" operator="between">
      <formula>$N$31</formula>
      <formula>$M$31</formula>
    </cfRule>
    <cfRule type="cellIs" dxfId="24" priority="3" operator="greaterThanOrEqual">
      <formula>$M$31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D1E09-E7E6-4D20-9B2B-274C62CA7D9F}">
  <sheetPr>
    <tabColor theme="8" tint="0.59999389629810485"/>
  </sheetPr>
  <dimension ref="A1:R262"/>
  <sheetViews>
    <sheetView zoomScale="90" zoomScaleNormal="90" workbookViewId="0">
      <selection activeCell="I3" sqref="I3:O6"/>
    </sheetView>
  </sheetViews>
  <sheetFormatPr baseColWidth="10" defaultColWidth="11.42578125" defaultRowHeight="15" x14ac:dyDescent="0.25"/>
  <cols>
    <col min="1" max="1" width="34.5703125" customWidth="1"/>
    <col min="2" max="2" width="32.28515625" customWidth="1"/>
    <col min="3" max="3" width="24.7109375" customWidth="1"/>
    <col min="4" max="4" width="29.140625" bestFit="1" customWidth="1"/>
    <col min="5" max="5" width="17.85546875" customWidth="1"/>
    <col min="6" max="6" width="21.28515625" customWidth="1"/>
    <col min="7" max="7" width="26.140625" customWidth="1"/>
    <col min="9" max="9" width="37.42578125" customWidth="1"/>
    <col min="10" max="10" width="25.7109375" customWidth="1"/>
    <col min="11" max="11" width="22.5703125" customWidth="1"/>
    <col min="12" max="12" width="21.7109375" customWidth="1"/>
    <col min="13" max="13" width="29.28515625" customWidth="1"/>
    <col min="14" max="14" width="21.85546875" customWidth="1"/>
    <col min="15" max="15" width="21.7109375" customWidth="1"/>
    <col min="16" max="16" width="3.85546875" customWidth="1"/>
    <col min="17" max="17" width="13.85546875" hidden="1" customWidth="1"/>
    <col min="18" max="18" width="32.85546875" hidden="1" customWidth="1"/>
    <col min="19" max="19" width="26.42578125" customWidth="1"/>
    <col min="20" max="20" width="23.28515625" customWidth="1"/>
    <col min="21" max="21" width="21" customWidth="1"/>
    <col min="22" max="22" width="20.140625" customWidth="1"/>
    <col min="23" max="23" width="19" customWidth="1"/>
    <col min="24" max="24" width="24.7109375" customWidth="1"/>
    <col min="25" max="25" width="15.140625" customWidth="1"/>
    <col min="26" max="26" width="43.5703125" customWidth="1"/>
    <col min="27" max="27" width="27.42578125" customWidth="1"/>
    <col min="28" max="28" width="25.7109375" customWidth="1"/>
    <col min="29" max="29" width="20.7109375" customWidth="1"/>
    <col min="30" max="30" width="16.85546875" customWidth="1"/>
    <col min="31" max="31" width="19.5703125" customWidth="1"/>
    <col min="32" max="32" width="23.28515625" customWidth="1"/>
  </cols>
  <sheetData>
    <row r="1" spans="1:18" ht="33.75" customHeight="1" x14ac:dyDescent="0.25">
      <c r="A1" s="645" t="s">
        <v>178</v>
      </c>
      <c r="B1" s="645"/>
      <c r="C1" s="643" t="s">
        <v>222</v>
      </c>
      <c r="D1" s="643"/>
      <c r="E1" s="641" t="s">
        <v>221</v>
      </c>
      <c r="F1" s="641"/>
      <c r="G1" s="641"/>
      <c r="I1" s="667" t="s">
        <v>44</v>
      </c>
      <c r="J1" s="667"/>
      <c r="K1" s="667"/>
      <c r="L1" s="667"/>
      <c r="M1" s="667"/>
      <c r="N1" s="667"/>
      <c r="O1" s="667"/>
    </row>
    <row r="2" spans="1:18" ht="22.5" customHeight="1" x14ac:dyDescent="0.25">
      <c r="A2" s="646"/>
      <c r="B2" s="646"/>
      <c r="C2" s="644"/>
      <c r="D2" s="644"/>
      <c r="E2" s="642"/>
      <c r="F2" s="642"/>
      <c r="G2" s="642"/>
      <c r="I2" s="648" t="s">
        <v>215</v>
      </c>
      <c r="J2" s="648"/>
      <c r="K2" s="648"/>
      <c r="L2" s="648"/>
      <c r="M2" s="648"/>
      <c r="N2" s="648"/>
      <c r="O2" s="648"/>
    </row>
    <row r="3" spans="1:18" ht="36.75" customHeight="1" x14ac:dyDescent="0.25">
      <c r="A3" s="646"/>
      <c r="B3" s="646"/>
      <c r="C3" s="644"/>
      <c r="D3" s="644"/>
      <c r="E3" s="642"/>
      <c r="F3" s="642"/>
      <c r="G3" s="642"/>
      <c r="I3" s="668"/>
      <c r="J3" s="668"/>
      <c r="K3" s="668"/>
      <c r="L3" s="668"/>
      <c r="M3" s="668"/>
      <c r="N3" s="668"/>
      <c r="O3" s="668"/>
    </row>
    <row r="4" spans="1:18" ht="18.75" x14ac:dyDescent="0.25">
      <c r="A4" s="275" t="s">
        <v>201</v>
      </c>
      <c r="B4" s="342"/>
      <c r="C4" s="342"/>
      <c r="D4" s="342"/>
      <c r="E4" s="342"/>
      <c r="F4" s="342"/>
      <c r="G4" s="342"/>
      <c r="I4" s="669"/>
      <c r="J4" s="669"/>
      <c r="K4" s="669"/>
      <c r="L4" s="669"/>
      <c r="M4" s="669"/>
      <c r="N4" s="669"/>
      <c r="O4" s="669"/>
    </row>
    <row r="5" spans="1:18" x14ac:dyDescent="0.25">
      <c r="D5" s="312"/>
      <c r="E5" s="54"/>
      <c r="F5" s="54"/>
      <c r="G5" s="54"/>
      <c r="I5" s="669"/>
      <c r="J5" s="669"/>
      <c r="K5" s="669"/>
      <c r="L5" s="669"/>
      <c r="M5" s="669"/>
      <c r="N5" s="669"/>
      <c r="O5" s="669"/>
    </row>
    <row r="6" spans="1:18" ht="148.5" customHeight="1" x14ac:dyDescent="0.25">
      <c r="A6" s="650" t="s">
        <v>159</v>
      </c>
      <c r="B6" s="650"/>
      <c r="D6" s="312"/>
      <c r="E6" s="54"/>
      <c r="F6" s="54"/>
      <c r="G6" s="54"/>
      <c r="I6" s="669"/>
      <c r="J6" s="669"/>
      <c r="K6" s="669"/>
      <c r="L6" s="669"/>
      <c r="M6" s="669"/>
      <c r="N6" s="669"/>
      <c r="O6" s="669"/>
    </row>
    <row r="7" spans="1:18" x14ac:dyDescent="0.25">
      <c r="A7" s="31"/>
      <c r="B7" s="343"/>
      <c r="E7" s="54"/>
      <c r="F7" s="54"/>
      <c r="G7" s="54"/>
      <c r="I7" s="32"/>
      <c r="J7" s="32"/>
      <c r="K7" s="32"/>
      <c r="L7" s="32"/>
      <c r="M7" s="32"/>
      <c r="N7" s="32"/>
      <c r="O7" s="32"/>
    </row>
    <row r="8" spans="1:18" ht="36.75" customHeight="1" x14ac:dyDescent="0.25">
      <c r="A8" s="344" t="s">
        <v>65</v>
      </c>
      <c r="B8" s="345" t="s">
        <v>66</v>
      </c>
      <c r="C8" s="325" t="s">
        <v>190</v>
      </c>
      <c r="D8" s="345" t="s">
        <v>191</v>
      </c>
      <c r="E8" s="52" t="s">
        <v>192</v>
      </c>
      <c r="F8" s="52" t="s">
        <v>193</v>
      </c>
      <c r="G8" s="52" t="s">
        <v>194</v>
      </c>
      <c r="I8" s="59" t="s">
        <v>202</v>
      </c>
      <c r="J8" s="59" t="s">
        <v>68</v>
      </c>
      <c r="K8" s="73" t="s">
        <v>24</v>
      </c>
      <c r="L8" s="73" t="s">
        <v>25</v>
      </c>
      <c r="M8" s="73" t="s">
        <v>26</v>
      </c>
      <c r="N8" s="73" t="s">
        <v>27</v>
      </c>
      <c r="O8" s="73" t="s">
        <v>28</v>
      </c>
      <c r="Q8" s="250" t="s">
        <v>69</v>
      </c>
    </row>
    <row r="9" spans="1:18" x14ac:dyDescent="0.25">
      <c r="A9" s="346" t="s">
        <v>67</v>
      </c>
      <c r="B9" s="6" t="s">
        <v>205</v>
      </c>
      <c r="C9" s="7">
        <v>65</v>
      </c>
      <c r="D9" s="7">
        <v>5</v>
      </c>
      <c r="E9" s="8">
        <v>8</v>
      </c>
      <c r="F9" s="8">
        <v>1</v>
      </c>
      <c r="G9" s="42">
        <f t="shared" ref="G9:G34" si="0">C9+D9-E9-F9</f>
        <v>61</v>
      </c>
      <c r="I9" s="75" t="s">
        <v>67</v>
      </c>
      <c r="J9" s="76">
        <f>SUM(G9:G15)</f>
        <v>97</v>
      </c>
      <c r="K9" s="77">
        <f>J58</f>
        <v>110</v>
      </c>
      <c r="L9" s="78">
        <f>J100</f>
        <v>106</v>
      </c>
      <c r="M9" s="77">
        <f>J142</f>
        <v>112</v>
      </c>
      <c r="N9" s="78">
        <f>J184</f>
        <v>115</v>
      </c>
      <c r="O9" s="77">
        <f>J226</f>
        <v>130</v>
      </c>
      <c r="P9" s="348"/>
      <c r="Q9" s="349">
        <f t="shared" ref="Q9:Q16" si="1">IF((O9-J9)&gt;=0,(O9-J9),0)</f>
        <v>33</v>
      </c>
    </row>
    <row r="10" spans="1:18" x14ac:dyDescent="0.25">
      <c r="A10" s="346" t="s">
        <v>67</v>
      </c>
      <c r="B10" s="6" t="s">
        <v>206</v>
      </c>
      <c r="C10" s="7">
        <v>40</v>
      </c>
      <c r="D10" s="7">
        <v>2</v>
      </c>
      <c r="E10" s="8">
        <v>6</v>
      </c>
      <c r="F10" s="8">
        <v>0</v>
      </c>
      <c r="G10" s="42">
        <f t="shared" si="0"/>
        <v>36</v>
      </c>
      <c r="I10" s="79" t="s">
        <v>71</v>
      </c>
      <c r="J10" s="80">
        <f>SUM(G17:G19)</f>
        <v>17</v>
      </c>
      <c r="K10" s="444">
        <f t="shared" ref="K10:K16" si="2">J59</f>
        <v>18</v>
      </c>
      <c r="L10" s="445">
        <f t="shared" ref="L10:L16" si="3">J101</f>
        <v>16</v>
      </c>
      <c r="M10" s="444">
        <f t="shared" ref="M10:M16" si="4">J143</f>
        <v>18</v>
      </c>
      <c r="N10" s="445">
        <f t="shared" ref="N10:N16" si="5">J185</f>
        <v>16</v>
      </c>
      <c r="O10" s="444">
        <f t="shared" ref="O10:O16" si="6">J227</f>
        <v>16</v>
      </c>
      <c r="P10" s="350"/>
      <c r="Q10" s="351">
        <f t="shared" si="1"/>
        <v>0</v>
      </c>
    </row>
    <row r="11" spans="1:18" x14ac:dyDescent="0.25">
      <c r="A11" s="346" t="s">
        <v>67</v>
      </c>
      <c r="B11" s="6"/>
      <c r="C11" s="7"/>
      <c r="D11" s="7"/>
      <c r="E11" s="7"/>
      <c r="F11" s="7"/>
      <c r="G11" s="42">
        <f t="shared" si="0"/>
        <v>0</v>
      </c>
      <c r="I11" s="79" t="s">
        <v>72</v>
      </c>
      <c r="J11" s="80">
        <f>SUM(G21:G26)</f>
        <v>0</v>
      </c>
      <c r="K11" s="444">
        <f t="shared" si="2"/>
        <v>0</v>
      </c>
      <c r="L11" s="445">
        <f t="shared" si="3"/>
        <v>5</v>
      </c>
      <c r="M11" s="444">
        <f t="shared" si="4"/>
        <v>12</v>
      </c>
      <c r="N11" s="445">
        <f t="shared" si="5"/>
        <v>14</v>
      </c>
      <c r="O11" s="444">
        <f t="shared" si="6"/>
        <v>10</v>
      </c>
      <c r="P11" s="350"/>
      <c r="Q11" s="351">
        <f t="shared" si="1"/>
        <v>10</v>
      </c>
    </row>
    <row r="12" spans="1:18" ht="30" x14ac:dyDescent="0.25">
      <c r="A12" s="346" t="s">
        <v>67</v>
      </c>
      <c r="B12" s="6"/>
      <c r="C12" s="7"/>
      <c r="D12" s="7"/>
      <c r="E12" s="7"/>
      <c r="F12" s="7"/>
      <c r="G12" s="53">
        <f t="shared" si="0"/>
        <v>0</v>
      </c>
      <c r="I12" s="75" t="s">
        <v>73</v>
      </c>
      <c r="J12" s="76">
        <f>SUM(G28:G30)</f>
        <v>0</v>
      </c>
      <c r="K12" s="77">
        <f t="shared" si="2"/>
        <v>0</v>
      </c>
      <c r="L12" s="78">
        <f t="shared" si="3"/>
        <v>0</v>
      </c>
      <c r="M12" s="77">
        <f t="shared" si="4"/>
        <v>0</v>
      </c>
      <c r="N12" s="78">
        <f t="shared" si="5"/>
        <v>0</v>
      </c>
      <c r="O12" s="77">
        <f t="shared" si="6"/>
        <v>0</v>
      </c>
      <c r="P12" s="348"/>
      <c r="Q12" s="349">
        <f t="shared" si="1"/>
        <v>0</v>
      </c>
      <c r="R12" s="312" t="s">
        <v>70</v>
      </c>
    </row>
    <row r="13" spans="1:18" ht="30" x14ac:dyDescent="0.25">
      <c r="A13" s="346" t="s">
        <v>67</v>
      </c>
      <c r="B13" s="6"/>
      <c r="C13" s="7"/>
      <c r="D13" s="7"/>
      <c r="E13" s="7"/>
      <c r="F13" s="7"/>
      <c r="G13" s="53">
        <f t="shared" si="0"/>
        <v>0</v>
      </c>
      <c r="I13" s="79" t="s">
        <v>75</v>
      </c>
      <c r="J13" s="80">
        <f>SUM(G32:G34)</f>
        <v>0</v>
      </c>
      <c r="K13" s="444">
        <f t="shared" si="2"/>
        <v>0</v>
      </c>
      <c r="L13" s="445">
        <f t="shared" si="3"/>
        <v>0</v>
      </c>
      <c r="M13" s="444">
        <f t="shared" si="4"/>
        <v>0</v>
      </c>
      <c r="N13" s="445">
        <f t="shared" si="5"/>
        <v>0</v>
      </c>
      <c r="O13" s="444">
        <f t="shared" si="6"/>
        <v>0</v>
      </c>
      <c r="P13" s="350"/>
      <c r="Q13" s="351">
        <f t="shared" si="1"/>
        <v>0</v>
      </c>
    </row>
    <row r="14" spans="1:18" ht="45" x14ac:dyDescent="0.25">
      <c r="A14" s="346" t="s">
        <v>67</v>
      </c>
      <c r="B14" s="6"/>
      <c r="C14" s="7"/>
      <c r="D14" s="7"/>
      <c r="E14" s="7"/>
      <c r="F14" s="7"/>
      <c r="G14" s="53">
        <f t="shared" si="0"/>
        <v>0</v>
      </c>
      <c r="I14" s="81" t="s">
        <v>76</v>
      </c>
      <c r="J14" s="82">
        <f t="shared" ref="J14" si="7">J11+J13+J10</f>
        <v>17</v>
      </c>
      <c r="K14" s="444">
        <f t="shared" si="2"/>
        <v>18</v>
      </c>
      <c r="L14" s="445">
        <f t="shared" si="3"/>
        <v>21</v>
      </c>
      <c r="M14" s="444">
        <f t="shared" si="4"/>
        <v>30</v>
      </c>
      <c r="N14" s="445">
        <f t="shared" si="5"/>
        <v>30</v>
      </c>
      <c r="O14" s="444">
        <f t="shared" si="6"/>
        <v>26</v>
      </c>
      <c r="P14" s="350"/>
      <c r="Q14" s="351">
        <f t="shared" si="1"/>
        <v>9</v>
      </c>
    </row>
    <row r="15" spans="1:18" ht="45" x14ac:dyDescent="0.25">
      <c r="A15" s="346" t="s">
        <v>67</v>
      </c>
      <c r="B15" s="6"/>
      <c r="C15" s="7"/>
      <c r="D15" s="7"/>
      <c r="E15" s="7"/>
      <c r="F15" s="7"/>
      <c r="G15" s="53">
        <f t="shared" si="0"/>
        <v>0</v>
      </c>
      <c r="I15" s="83" t="s">
        <v>77</v>
      </c>
      <c r="J15" s="84">
        <f>J9+J12</f>
        <v>97</v>
      </c>
      <c r="K15" s="77">
        <f t="shared" si="2"/>
        <v>110</v>
      </c>
      <c r="L15" s="78">
        <f t="shared" si="3"/>
        <v>106</v>
      </c>
      <c r="M15" s="77">
        <f t="shared" si="4"/>
        <v>112</v>
      </c>
      <c r="N15" s="78">
        <f t="shared" si="5"/>
        <v>115</v>
      </c>
      <c r="O15" s="77">
        <f t="shared" si="6"/>
        <v>130</v>
      </c>
      <c r="P15" s="348"/>
      <c r="Q15" s="349">
        <f t="shared" si="1"/>
        <v>33</v>
      </c>
    </row>
    <row r="16" spans="1:18" ht="39.75" customHeight="1" thickBot="1" x14ac:dyDescent="0.3">
      <c r="A16" s="352"/>
      <c r="B16" s="345" t="s">
        <v>66</v>
      </c>
      <c r="C16" s="325" t="s">
        <v>190</v>
      </c>
      <c r="D16" s="345" t="s">
        <v>191</v>
      </c>
      <c r="E16" s="52" t="s">
        <v>192</v>
      </c>
      <c r="F16" s="52" t="s">
        <v>193</v>
      </c>
      <c r="G16" s="52" t="s">
        <v>194</v>
      </c>
      <c r="I16" s="85" t="s">
        <v>65</v>
      </c>
      <c r="J16" s="86">
        <f>J14+J15</f>
        <v>114</v>
      </c>
      <c r="K16" s="93">
        <f t="shared" si="2"/>
        <v>128</v>
      </c>
      <c r="L16" s="94">
        <f t="shared" si="3"/>
        <v>127</v>
      </c>
      <c r="M16" s="93">
        <f t="shared" si="4"/>
        <v>142</v>
      </c>
      <c r="N16" s="94">
        <f t="shared" si="5"/>
        <v>145</v>
      </c>
      <c r="O16" s="93">
        <f t="shared" si="6"/>
        <v>156</v>
      </c>
      <c r="Q16" s="34">
        <f t="shared" si="1"/>
        <v>42</v>
      </c>
    </row>
    <row r="17" spans="1:18" ht="45" x14ac:dyDescent="0.25">
      <c r="A17" s="353" t="s">
        <v>74</v>
      </c>
      <c r="B17" s="10" t="s">
        <v>208</v>
      </c>
      <c r="C17" s="11">
        <v>16</v>
      </c>
      <c r="D17" s="7">
        <v>3</v>
      </c>
      <c r="E17" s="7">
        <v>2</v>
      </c>
      <c r="F17" s="7"/>
      <c r="G17" s="53">
        <f t="shared" si="0"/>
        <v>17</v>
      </c>
      <c r="I17" s="87" t="s">
        <v>78</v>
      </c>
      <c r="J17" s="88"/>
      <c r="K17" s="89"/>
      <c r="L17" s="90"/>
      <c r="M17" s="89"/>
      <c r="N17" s="90"/>
      <c r="O17" s="89"/>
      <c r="Q17" s="103"/>
    </row>
    <row r="18" spans="1:18" ht="45" x14ac:dyDescent="0.25">
      <c r="A18" s="353" t="s">
        <v>74</v>
      </c>
      <c r="B18" s="12"/>
      <c r="C18" s="11"/>
      <c r="D18" s="7"/>
      <c r="E18" s="7"/>
      <c r="F18" s="7"/>
      <c r="G18" s="53">
        <f t="shared" si="0"/>
        <v>0</v>
      </c>
      <c r="I18" s="91" t="s">
        <v>79</v>
      </c>
      <c r="J18" s="92">
        <f>SUM(F38:F39)</f>
        <v>41</v>
      </c>
      <c r="K18" s="93">
        <f>J67</f>
        <v>35</v>
      </c>
      <c r="L18" s="94">
        <f>J109</f>
        <v>39</v>
      </c>
      <c r="M18" s="93">
        <f>J151</f>
        <v>33</v>
      </c>
      <c r="N18" s="94">
        <f>J193</f>
        <v>30</v>
      </c>
      <c r="O18" s="93">
        <f>J235</f>
        <v>20</v>
      </c>
      <c r="Q18" s="34">
        <f>IF((O18-J18)&gt;=0,(O18-J18),0)</f>
        <v>0</v>
      </c>
    </row>
    <row r="19" spans="1:18" ht="45.75" thickBot="1" x14ac:dyDescent="0.3">
      <c r="A19" s="353" t="s">
        <v>74</v>
      </c>
      <c r="B19" s="13"/>
      <c r="C19" s="11"/>
      <c r="D19" s="7"/>
      <c r="E19" s="7"/>
      <c r="F19" s="7"/>
      <c r="G19" s="53">
        <f t="shared" si="0"/>
        <v>0</v>
      </c>
      <c r="I19" s="91" t="s">
        <v>80</v>
      </c>
      <c r="J19" s="92">
        <f>SUM(F40:F41)</f>
        <v>0</v>
      </c>
      <c r="K19" s="93">
        <f t="shared" ref="K19:K21" si="8">J68</f>
        <v>0</v>
      </c>
      <c r="L19" s="94">
        <f t="shared" ref="L19:L21" si="9">J110</f>
        <v>0</v>
      </c>
      <c r="M19" s="93">
        <f t="shared" ref="M19:M21" si="10">J152</f>
        <v>0</v>
      </c>
      <c r="N19" s="94">
        <f t="shared" ref="N19:N21" si="11">J194</f>
        <v>0</v>
      </c>
      <c r="O19" s="93">
        <f t="shared" ref="O19:O21" si="12">J236</f>
        <v>0</v>
      </c>
      <c r="Q19" s="34">
        <f>IF((O19-J19)&gt;=0,(O19-J19),0)</f>
        <v>0</v>
      </c>
    </row>
    <row r="20" spans="1:18" ht="39" customHeight="1" thickBot="1" x14ac:dyDescent="0.3">
      <c r="A20" s="352"/>
      <c r="B20" s="345" t="s">
        <v>66</v>
      </c>
      <c r="C20" s="325" t="s">
        <v>190</v>
      </c>
      <c r="D20" s="345" t="s">
        <v>191</v>
      </c>
      <c r="E20" s="52" t="s">
        <v>192</v>
      </c>
      <c r="F20" s="52" t="s">
        <v>193</v>
      </c>
      <c r="G20" s="52" t="s">
        <v>194</v>
      </c>
      <c r="I20" s="95" t="s">
        <v>81</v>
      </c>
      <c r="J20" s="96">
        <f>SUM(F42:F43)</f>
        <v>0</v>
      </c>
      <c r="K20" s="93">
        <f t="shared" si="8"/>
        <v>0</v>
      </c>
      <c r="L20" s="94">
        <f t="shared" si="9"/>
        <v>0</v>
      </c>
      <c r="M20" s="93">
        <f t="shared" si="10"/>
        <v>0</v>
      </c>
      <c r="N20" s="94">
        <f t="shared" si="11"/>
        <v>0</v>
      </c>
      <c r="O20" s="93">
        <f t="shared" si="12"/>
        <v>0</v>
      </c>
      <c r="Q20" s="34">
        <f>IF((O20-J20)&gt;=0,(O20-J20),0)</f>
        <v>0</v>
      </c>
    </row>
    <row r="21" spans="1:18" x14ac:dyDescent="0.25">
      <c r="A21" s="353" t="s">
        <v>72</v>
      </c>
      <c r="B21" s="10"/>
      <c r="C21" s="11"/>
      <c r="D21" s="7"/>
      <c r="E21" s="7"/>
      <c r="F21" s="7"/>
      <c r="G21" s="53">
        <f t="shared" si="0"/>
        <v>0</v>
      </c>
      <c r="I21" s="95" t="s">
        <v>82</v>
      </c>
      <c r="J21" s="96">
        <f>SUM(F44:F45)</f>
        <v>49</v>
      </c>
      <c r="K21" s="93">
        <f t="shared" si="8"/>
        <v>47</v>
      </c>
      <c r="L21" s="94">
        <f t="shared" si="9"/>
        <v>43</v>
      </c>
      <c r="M21" s="93">
        <f t="shared" si="10"/>
        <v>36</v>
      </c>
      <c r="N21" s="94">
        <f t="shared" si="11"/>
        <v>34</v>
      </c>
      <c r="O21" s="93">
        <f t="shared" si="12"/>
        <v>40</v>
      </c>
      <c r="Q21" s="34">
        <f>IF((O21-J21)&gt;=0,(O21-J21),0)</f>
        <v>0</v>
      </c>
    </row>
    <row r="22" spans="1:18" x14ac:dyDescent="0.25">
      <c r="A22" s="353" t="s">
        <v>72</v>
      </c>
      <c r="B22" s="12"/>
      <c r="C22" s="11"/>
      <c r="D22" s="7"/>
      <c r="E22" s="7"/>
      <c r="F22" s="7"/>
      <c r="G22" s="53">
        <f t="shared" si="0"/>
        <v>0</v>
      </c>
      <c r="I22" s="67"/>
      <c r="J22" s="67"/>
      <c r="K22" s="67"/>
      <c r="L22" s="97"/>
      <c r="M22" s="67"/>
      <c r="N22" s="97"/>
      <c r="O22" s="67"/>
    </row>
    <row r="23" spans="1:18" x14ac:dyDescent="0.25">
      <c r="A23" s="353" t="s">
        <v>72</v>
      </c>
      <c r="B23" s="12"/>
      <c r="C23" s="11"/>
      <c r="D23" s="7"/>
      <c r="E23" s="7"/>
      <c r="F23" s="7"/>
      <c r="G23" s="53">
        <f t="shared" si="0"/>
        <v>0</v>
      </c>
      <c r="I23" s="98" t="s">
        <v>198</v>
      </c>
      <c r="J23" s="68">
        <f t="shared" ref="J23:N23" si="13">J14+J15+SUM(J18:J21)</f>
        <v>204</v>
      </c>
      <c r="K23" s="68">
        <f t="shared" si="13"/>
        <v>210</v>
      </c>
      <c r="L23" s="99">
        <f t="shared" si="13"/>
        <v>209</v>
      </c>
      <c r="M23" s="68">
        <f t="shared" si="13"/>
        <v>211</v>
      </c>
      <c r="N23" s="99">
        <f t="shared" si="13"/>
        <v>209</v>
      </c>
      <c r="O23" s="68">
        <f>O14+O15+SUM(O18:O21)</f>
        <v>216</v>
      </c>
    </row>
    <row r="24" spans="1:18" ht="23.25" x14ac:dyDescent="0.35">
      <c r="A24" s="353" t="s">
        <v>72</v>
      </c>
      <c r="B24" s="12"/>
      <c r="C24" s="11"/>
      <c r="D24" s="7"/>
      <c r="E24" s="7"/>
      <c r="F24" s="7"/>
      <c r="G24" s="53">
        <f t="shared" si="0"/>
        <v>0</v>
      </c>
      <c r="I24" s="67"/>
      <c r="J24" s="126" t="s">
        <v>137</v>
      </c>
      <c r="K24" s="126" t="s">
        <v>132</v>
      </c>
      <c r="L24" s="126" t="s">
        <v>133</v>
      </c>
      <c r="M24" s="126" t="s">
        <v>134</v>
      </c>
      <c r="N24" s="126" t="s">
        <v>135</v>
      </c>
      <c r="O24" s="126" t="s">
        <v>136</v>
      </c>
    </row>
    <row r="25" spans="1:18" ht="90" x14ac:dyDescent="0.25">
      <c r="A25" s="353" t="s">
        <v>72</v>
      </c>
      <c r="B25" s="12"/>
      <c r="C25" s="11"/>
      <c r="D25" s="7"/>
      <c r="E25" s="7"/>
      <c r="F25" s="7"/>
      <c r="G25" s="53">
        <f t="shared" si="0"/>
        <v>0</v>
      </c>
      <c r="H25" s="132" t="s">
        <v>87</v>
      </c>
      <c r="I25" s="124" t="s">
        <v>223</v>
      </c>
      <c r="J25" s="127">
        <f t="shared" ref="J25:O25" si="14">J14/J23</f>
        <v>8.3333333333333329E-2</v>
      </c>
      <c r="K25" s="127">
        <f t="shared" si="14"/>
        <v>8.5714285714285715E-2</v>
      </c>
      <c r="L25" s="128">
        <f t="shared" si="14"/>
        <v>0.10047846889952153</v>
      </c>
      <c r="M25" s="127">
        <f t="shared" si="14"/>
        <v>0.14218009478672985</v>
      </c>
      <c r="N25" s="128">
        <f t="shared" si="14"/>
        <v>0.14354066985645933</v>
      </c>
      <c r="O25" s="127">
        <f t="shared" si="14"/>
        <v>0.12037037037037036</v>
      </c>
    </row>
    <row r="26" spans="1:18" ht="30.75" thickBot="1" x14ac:dyDescent="0.3">
      <c r="A26" s="353" t="s">
        <v>72</v>
      </c>
      <c r="B26" s="13"/>
      <c r="C26" s="11"/>
      <c r="D26" s="7"/>
      <c r="E26" s="7"/>
      <c r="F26" s="7"/>
      <c r="G26" s="53">
        <f t="shared" si="0"/>
        <v>0</v>
      </c>
      <c r="H26" s="133" t="s">
        <v>90</v>
      </c>
      <c r="I26" s="125" t="s">
        <v>220</v>
      </c>
      <c r="J26" s="127">
        <f t="shared" ref="J26:O26" si="15">J16/J23</f>
        <v>0.55882352941176472</v>
      </c>
      <c r="K26" s="127">
        <f t="shared" si="15"/>
        <v>0.60952380952380958</v>
      </c>
      <c r="L26" s="127">
        <f t="shared" si="15"/>
        <v>0.60765550239234445</v>
      </c>
      <c r="M26" s="127">
        <f t="shared" si="15"/>
        <v>0.67298578199052128</v>
      </c>
      <c r="N26" s="127">
        <f t="shared" si="15"/>
        <v>0.69377990430622005</v>
      </c>
      <c r="O26" s="127">
        <f t="shared" si="15"/>
        <v>0.72222222222222221</v>
      </c>
    </row>
    <row r="27" spans="1:18" ht="39" customHeight="1" x14ac:dyDescent="0.25">
      <c r="A27" s="352"/>
      <c r="B27" s="345" t="s">
        <v>66</v>
      </c>
      <c r="C27" s="325" t="s">
        <v>190</v>
      </c>
      <c r="D27" s="345" t="s">
        <v>191</v>
      </c>
      <c r="E27" s="52" t="s">
        <v>192</v>
      </c>
      <c r="F27" s="52" t="s">
        <v>193</v>
      </c>
      <c r="G27" s="52" t="s">
        <v>194</v>
      </c>
      <c r="L27" s="100"/>
      <c r="M27" s="378" t="s">
        <v>87</v>
      </c>
      <c r="N27" s="174" t="s">
        <v>45</v>
      </c>
      <c r="O27" s="127">
        <f>AVERAGE(M25:O25)</f>
        <v>0.13536371167118652</v>
      </c>
    </row>
    <row r="28" spans="1:18" ht="30" customHeight="1" x14ac:dyDescent="0.25">
      <c r="A28" s="346" t="s">
        <v>83</v>
      </c>
      <c r="B28" s="6"/>
      <c r="C28" s="7"/>
      <c r="D28" s="7"/>
      <c r="E28" s="7"/>
      <c r="F28" s="7"/>
      <c r="G28" s="53">
        <f t="shared" si="0"/>
        <v>0</v>
      </c>
      <c r="I28" s="101"/>
      <c r="J28" s="70"/>
      <c r="K28" s="102"/>
      <c r="L28" s="102"/>
      <c r="M28" s="379" t="s">
        <v>90</v>
      </c>
      <c r="N28" s="175" t="s">
        <v>45</v>
      </c>
      <c r="O28" s="127">
        <f>AVERAGE(M26:O26)</f>
        <v>0.69632930283965455</v>
      </c>
    </row>
    <row r="29" spans="1:18" ht="59.25" customHeight="1" x14ac:dyDescent="0.25">
      <c r="A29" s="346" t="s">
        <v>83</v>
      </c>
      <c r="B29" s="6"/>
      <c r="C29" s="7"/>
      <c r="D29" s="7"/>
      <c r="E29" s="7"/>
      <c r="F29" s="7"/>
      <c r="G29" s="53">
        <f t="shared" si="0"/>
        <v>0</v>
      </c>
      <c r="M29" s="176" t="s">
        <v>153</v>
      </c>
      <c r="N29" s="176" t="s">
        <v>149</v>
      </c>
    </row>
    <row r="30" spans="1:18" ht="92.25" customHeight="1" x14ac:dyDescent="0.25">
      <c r="A30" s="346" t="s">
        <v>83</v>
      </c>
      <c r="B30" s="6"/>
      <c r="C30" s="7"/>
      <c r="D30" s="7"/>
      <c r="E30" s="7"/>
      <c r="F30" s="7"/>
      <c r="G30" s="53">
        <f t="shared" si="0"/>
        <v>0</v>
      </c>
      <c r="I30" s="132" t="s">
        <v>87</v>
      </c>
      <c r="J30" s="661" t="s">
        <v>223</v>
      </c>
      <c r="K30" s="662"/>
      <c r="L30" s="663"/>
      <c r="M30" s="177">
        <f>B50+10/100</f>
        <v>0.18333333333333335</v>
      </c>
      <c r="N30" s="177">
        <f>B50+(0.1*0.7)</f>
        <v>0.15333333333333332</v>
      </c>
      <c r="O30" s="102"/>
      <c r="P30" s="102"/>
      <c r="Q30" s="103" t="str">
        <f>IF(Q14&lt;&gt;0,"Oui","Non")</f>
        <v>Oui</v>
      </c>
      <c r="R30" s="103">
        <f>IF(L30=Q30,1,0)</f>
        <v>0</v>
      </c>
    </row>
    <row r="31" spans="1:18" ht="66" customHeight="1" thickBot="1" x14ac:dyDescent="0.3">
      <c r="A31" s="352"/>
      <c r="B31" s="345" t="s">
        <v>66</v>
      </c>
      <c r="C31" s="325" t="s">
        <v>190</v>
      </c>
      <c r="D31" s="345" t="s">
        <v>191</v>
      </c>
      <c r="E31" s="52" t="s">
        <v>192</v>
      </c>
      <c r="F31" s="52" t="s">
        <v>193</v>
      </c>
      <c r="G31" s="52" t="s">
        <v>194</v>
      </c>
      <c r="I31" s="133" t="s">
        <v>90</v>
      </c>
      <c r="J31" s="664" t="s">
        <v>220</v>
      </c>
      <c r="K31" s="665"/>
      <c r="L31" s="666"/>
      <c r="M31" s="177">
        <f>B51+20/100</f>
        <v>0.75882352941176467</v>
      </c>
      <c r="N31" s="177">
        <f>B51+(0.2*0.7)</f>
        <v>0.69882352941176473</v>
      </c>
      <c r="O31" s="102"/>
      <c r="P31" s="102"/>
      <c r="Q31" s="103" t="str">
        <f>IF(Q16&lt;&gt;0,"Oui","Non")</f>
        <v>Oui</v>
      </c>
      <c r="R31" s="103">
        <f>IF(L31=Q31,1,0)</f>
        <v>0</v>
      </c>
    </row>
    <row r="32" spans="1:18" ht="41.45" customHeight="1" x14ac:dyDescent="0.25">
      <c r="A32" s="353" t="s">
        <v>86</v>
      </c>
      <c r="B32" s="10"/>
      <c r="C32" s="11"/>
      <c r="D32" s="7"/>
      <c r="E32" s="7"/>
      <c r="F32" s="7"/>
      <c r="G32" s="53">
        <f>C32+D32-E32-F32</f>
        <v>0</v>
      </c>
    </row>
    <row r="33" spans="1:18" ht="36" customHeight="1" x14ac:dyDescent="0.25">
      <c r="A33" s="353" t="s">
        <v>86</v>
      </c>
      <c r="B33" s="12"/>
      <c r="C33" s="11"/>
      <c r="D33" s="7"/>
      <c r="E33" s="7"/>
      <c r="F33" s="7"/>
      <c r="G33" s="53">
        <f t="shared" si="0"/>
        <v>0</v>
      </c>
      <c r="N33" s="355"/>
      <c r="O33" s="355"/>
      <c r="P33" s="355"/>
    </row>
    <row r="34" spans="1:18" ht="36" customHeight="1" thickBot="1" x14ac:dyDescent="0.3">
      <c r="A34" s="353" t="s">
        <v>86</v>
      </c>
      <c r="B34" s="13"/>
      <c r="C34" s="11"/>
      <c r="D34" s="7"/>
      <c r="E34" s="7"/>
      <c r="F34" s="7"/>
      <c r="G34" s="53">
        <f t="shared" si="0"/>
        <v>0</v>
      </c>
      <c r="N34" s="312"/>
      <c r="Q34" s="355"/>
    </row>
    <row r="35" spans="1:18" ht="28.5" customHeight="1" x14ac:dyDescent="0.25">
      <c r="N35" s="356"/>
    </row>
    <row r="36" spans="1:18" ht="44.25" customHeight="1" x14ac:dyDescent="0.25">
      <c r="A36" s="357" t="s">
        <v>78</v>
      </c>
      <c r="B36" s="51" t="s">
        <v>89</v>
      </c>
      <c r="C36" s="32"/>
      <c r="D36" s="32"/>
      <c r="E36" s="32"/>
      <c r="F36" s="32"/>
      <c r="H36" s="223"/>
      <c r="N36" s="359"/>
    </row>
    <row r="37" spans="1:18" ht="30" x14ac:dyDescent="0.25">
      <c r="A37" s="344"/>
      <c r="B37" s="345" t="s">
        <v>91</v>
      </c>
      <c r="C37" s="325" t="s">
        <v>195</v>
      </c>
      <c r="D37" s="325" t="s">
        <v>191</v>
      </c>
      <c r="E37" s="325" t="s">
        <v>192</v>
      </c>
      <c r="F37" s="325" t="s">
        <v>92</v>
      </c>
      <c r="H37" s="223"/>
    </row>
    <row r="38" spans="1:18" x14ac:dyDescent="0.25">
      <c r="A38" s="346" t="s">
        <v>79</v>
      </c>
      <c r="B38" s="14" t="s">
        <v>209</v>
      </c>
      <c r="C38" s="7">
        <v>40</v>
      </c>
      <c r="D38" s="7">
        <v>5</v>
      </c>
      <c r="E38" s="7">
        <v>4</v>
      </c>
      <c r="F38" s="347">
        <f>C38+D38-E38</f>
        <v>41</v>
      </c>
      <c r="H38" s="223"/>
      <c r="R38" s="355"/>
    </row>
    <row r="39" spans="1:18" ht="14.45" customHeight="1" x14ac:dyDescent="0.25">
      <c r="A39" s="346" t="s">
        <v>79</v>
      </c>
      <c r="B39" s="14"/>
      <c r="C39" s="7"/>
      <c r="D39" s="7"/>
      <c r="E39" s="7"/>
      <c r="F39" s="347">
        <f t="shared" ref="F39:F45" si="16">C39+D39-E39</f>
        <v>0</v>
      </c>
      <c r="H39" s="267"/>
    </row>
    <row r="40" spans="1:18" x14ac:dyDescent="0.25">
      <c r="A40" s="346" t="s">
        <v>80</v>
      </c>
      <c r="B40" s="14"/>
      <c r="C40" s="7"/>
      <c r="D40" s="7"/>
      <c r="E40" s="7"/>
      <c r="F40" s="347">
        <f t="shared" si="16"/>
        <v>0</v>
      </c>
    </row>
    <row r="41" spans="1:18" x14ac:dyDescent="0.25">
      <c r="A41" s="346" t="s">
        <v>80</v>
      </c>
      <c r="B41" s="14"/>
      <c r="C41" s="7"/>
      <c r="D41" s="7"/>
      <c r="E41" s="7"/>
      <c r="F41" s="347">
        <f t="shared" si="16"/>
        <v>0</v>
      </c>
    </row>
    <row r="42" spans="1:18" x14ac:dyDescent="0.25">
      <c r="A42" s="360" t="s">
        <v>81</v>
      </c>
      <c r="B42" s="14"/>
      <c r="C42" s="7"/>
      <c r="D42" s="7"/>
      <c r="E42" s="7"/>
      <c r="F42" s="347">
        <f t="shared" si="16"/>
        <v>0</v>
      </c>
    </row>
    <row r="43" spans="1:18" x14ac:dyDescent="0.25">
      <c r="A43" s="360" t="s">
        <v>81</v>
      </c>
      <c r="B43" s="14"/>
      <c r="C43" s="7"/>
      <c r="D43" s="7"/>
      <c r="E43" s="7"/>
      <c r="F43" s="347">
        <f t="shared" si="16"/>
        <v>0</v>
      </c>
    </row>
    <row r="44" spans="1:18" x14ac:dyDescent="0.25">
      <c r="A44" s="360" t="s">
        <v>82</v>
      </c>
      <c r="B44" s="14" t="s">
        <v>210</v>
      </c>
      <c r="C44" s="7">
        <v>6</v>
      </c>
      <c r="D44" s="7"/>
      <c r="E44" s="7">
        <v>1</v>
      </c>
      <c r="F44" s="347">
        <f t="shared" si="16"/>
        <v>5</v>
      </c>
    </row>
    <row r="45" spans="1:18" x14ac:dyDescent="0.25">
      <c r="A45" s="360" t="s">
        <v>82</v>
      </c>
      <c r="B45" s="14" t="s">
        <v>211</v>
      </c>
      <c r="C45" s="7">
        <v>42</v>
      </c>
      <c r="D45" s="7">
        <v>3</v>
      </c>
      <c r="E45" s="7">
        <v>1</v>
      </c>
      <c r="F45" s="347">
        <f t="shared" si="16"/>
        <v>44</v>
      </c>
    </row>
    <row r="46" spans="1:18" ht="15.75" thickBot="1" x14ac:dyDescent="0.3"/>
    <row r="47" spans="1:18" ht="45.75" thickBot="1" x14ac:dyDescent="0.3">
      <c r="A47" s="361" t="s">
        <v>93</v>
      </c>
      <c r="B47" s="380">
        <f>SUM(G17:G19,G21:G26,G32:G34)</f>
        <v>17</v>
      </c>
      <c r="C47" s="146"/>
      <c r="D47" s="146"/>
      <c r="E47" s="146"/>
    </row>
    <row r="48" spans="1:18" ht="51.75" customHeight="1" x14ac:dyDescent="0.25">
      <c r="A48" s="115" t="s">
        <v>94</v>
      </c>
      <c r="B48" s="381">
        <f>SUM(G9:G15,G28:G30)</f>
        <v>97</v>
      </c>
      <c r="C48" s="31"/>
      <c r="D48" s="31"/>
      <c r="E48" s="31"/>
    </row>
    <row r="49" spans="1:11" x14ac:dyDescent="0.25">
      <c r="A49" s="114" t="s">
        <v>196</v>
      </c>
      <c r="B49" s="73">
        <f>B47+B48+SUM(F38:F45)</f>
        <v>204</v>
      </c>
      <c r="C49" s="31"/>
      <c r="D49" s="31"/>
      <c r="E49" s="31"/>
    </row>
    <row r="50" spans="1:11" ht="60" x14ac:dyDescent="0.25">
      <c r="A50" s="115" t="s">
        <v>95</v>
      </c>
      <c r="B50" s="16">
        <f>B47/B49</f>
        <v>8.3333333333333329E-2</v>
      </c>
      <c r="C50" s="289"/>
      <c r="D50" s="289"/>
      <c r="E50" s="289"/>
    </row>
    <row r="51" spans="1:11" ht="30" x14ac:dyDescent="0.25">
      <c r="A51" s="115" t="s">
        <v>96</v>
      </c>
      <c r="B51" s="362">
        <f>(B47+B48)/B49</f>
        <v>0.55882352941176472</v>
      </c>
    </row>
    <row r="53" spans="1:11" ht="31.5" x14ac:dyDescent="0.5">
      <c r="A53" s="382" t="s">
        <v>154</v>
      </c>
      <c r="B53" s="185"/>
      <c r="C53" s="185"/>
      <c r="D53" s="185"/>
      <c r="E53" s="185"/>
      <c r="F53" s="185"/>
      <c r="G53" s="185"/>
      <c r="H53" s="185"/>
      <c r="I53" s="185"/>
      <c r="J53" s="185"/>
    </row>
    <row r="55" spans="1:11" x14ac:dyDescent="0.25">
      <c r="A55" s="363" t="s">
        <v>105</v>
      </c>
      <c r="B55" s="172" t="s">
        <v>151</v>
      </c>
      <c r="D55" s="312"/>
      <c r="E55" s="54"/>
      <c r="F55" s="54"/>
      <c r="G55" s="54"/>
      <c r="I55" s="32"/>
      <c r="J55" s="32"/>
      <c r="K55" s="32"/>
    </row>
    <row r="56" spans="1:11" ht="23.25" x14ac:dyDescent="0.25">
      <c r="A56" s="364" t="s">
        <v>24</v>
      </c>
      <c r="B56" s="343"/>
      <c r="E56" s="54"/>
      <c r="F56" s="54"/>
      <c r="G56" s="54"/>
      <c r="I56" s="32"/>
      <c r="J56" s="32"/>
      <c r="K56" s="32"/>
    </row>
    <row r="57" spans="1:11" ht="45" x14ac:dyDescent="0.25">
      <c r="A57" s="365" t="s">
        <v>65</v>
      </c>
      <c r="B57" s="366" t="s">
        <v>66</v>
      </c>
      <c r="C57" s="367" t="s">
        <v>190</v>
      </c>
      <c r="D57" s="366" t="s">
        <v>191</v>
      </c>
      <c r="E57" s="55" t="s">
        <v>192</v>
      </c>
      <c r="F57" s="55" t="s">
        <v>193</v>
      </c>
      <c r="G57" s="55" t="s">
        <v>194</v>
      </c>
      <c r="I57" s="59" t="s">
        <v>199</v>
      </c>
      <c r="J57" s="59" t="s">
        <v>24</v>
      </c>
    </row>
    <row r="58" spans="1:11" x14ac:dyDescent="0.25">
      <c r="A58" s="368" t="s">
        <v>67</v>
      </c>
      <c r="B58" s="24" t="s">
        <v>205</v>
      </c>
      <c r="C58" s="25">
        <v>70</v>
      </c>
      <c r="D58" s="25"/>
      <c r="E58" s="25"/>
      <c r="F58" s="25"/>
      <c r="G58" s="56">
        <f>C58+D58-E58-F58</f>
        <v>70</v>
      </c>
      <c r="I58" s="104" t="s">
        <v>67</v>
      </c>
      <c r="J58" s="60">
        <f>SUM(G58:G64)</f>
        <v>110</v>
      </c>
    </row>
    <row r="59" spans="1:11" x14ac:dyDescent="0.25">
      <c r="A59" s="368" t="s">
        <v>67</v>
      </c>
      <c r="B59" s="24" t="s">
        <v>206</v>
      </c>
      <c r="C59" s="25">
        <v>40</v>
      </c>
      <c r="D59" s="25"/>
      <c r="E59" s="25"/>
      <c r="F59" s="25"/>
      <c r="G59" s="56">
        <f t="shared" ref="G59:G64" si="17">C59+D59-E59-F59</f>
        <v>40</v>
      </c>
      <c r="I59" s="105" t="s">
        <v>71</v>
      </c>
      <c r="J59" s="61">
        <f>SUM(G66:G68)</f>
        <v>18</v>
      </c>
    </row>
    <row r="60" spans="1:11" x14ac:dyDescent="0.25">
      <c r="A60" s="368" t="s">
        <v>67</v>
      </c>
      <c r="B60" s="24"/>
      <c r="C60" s="25"/>
      <c r="D60" s="25"/>
      <c r="E60" s="25"/>
      <c r="F60" s="25"/>
      <c r="G60" s="56">
        <f t="shared" si="17"/>
        <v>0</v>
      </c>
      <c r="I60" s="105" t="s">
        <v>72</v>
      </c>
      <c r="J60" s="61">
        <f>SUM(G70:G75)</f>
        <v>0</v>
      </c>
    </row>
    <row r="61" spans="1:11" ht="30" x14ac:dyDescent="0.25">
      <c r="A61" s="368" t="s">
        <v>67</v>
      </c>
      <c r="B61" s="24"/>
      <c r="C61" s="25"/>
      <c r="D61" s="25"/>
      <c r="E61" s="25"/>
      <c r="F61" s="25"/>
      <c r="G61" s="56">
        <f t="shared" si="17"/>
        <v>0</v>
      </c>
      <c r="I61" s="104" t="s">
        <v>73</v>
      </c>
      <c r="J61" s="60">
        <f>SUM(G77:G79)</f>
        <v>0</v>
      </c>
    </row>
    <row r="62" spans="1:11" ht="30" x14ac:dyDescent="0.25">
      <c r="A62" s="368" t="s">
        <v>67</v>
      </c>
      <c r="B62" s="24"/>
      <c r="C62" s="25"/>
      <c r="D62" s="25"/>
      <c r="E62" s="25"/>
      <c r="F62" s="25"/>
      <c r="G62" s="56">
        <f t="shared" si="17"/>
        <v>0</v>
      </c>
      <c r="I62" s="105" t="s">
        <v>75</v>
      </c>
      <c r="J62" s="61">
        <f>SUM(G81:G83)</f>
        <v>0</v>
      </c>
    </row>
    <row r="63" spans="1:11" ht="45" x14ac:dyDescent="0.25">
      <c r="A63" s="368" t="s">
        <v>67</v>
      </c>
      <c r="B63" s="24"/>
      <c r="C63" s="25"/>
      <c r="D63" s="25"/>
      <c r="E63" s="25"/>
      <c r="F63" s="25"/>
      <c r="G63" s="56">
        <f t="shared" si="17"/>
        <v>0</v>
      </c>
      <c r="I63" s="106" t="s">
        <v>76</v>
      </c>
      <c r="J63" s="62">
        <f>J60+J62+J59</f>
        <v>18</v>
      </c>
    </row>
    <row r="64" spans="1:11" ht="45" x14ac:dyDescent="0.25">
      <c r="A64" s="368" t="s">
        <v>67</v>
      </c>
      <c r="B64" s="24"/>
      <c r="C64" s="25"/>
      <c r="D64" s="25"/>
      <c r="E64" s="25"/>
      <c r="F64" s="25"/>
      <c r="G64" s="56">
        <f t="shared" si="17"/>
        <v>0</v>
      </c>
      <c r="I64" s="107" t="s">
        <v>77</v>
      </c>
      <c r="J64" s="63">
        <f>J58+J61</f>
        <v>110</v>
      </c>
    </row>
    <row r="65" spans="1:11" ht="45.75" thickBot="1" x14ac:dyDescent="0.3">
      <c r="A65" s="352"/>
      <c r="B65" s="345" t="s">
        <v>66</v>
      </c>
      <c r="C65" s="325" t="s">
        <v>190</v>
      </c>
      <c r="D65" s="345" t="s">
        <v>191</v>
      </c>
      <c r="E65" s="52" t="s">
        <v>192</v>
      </c>
      <c r="F65" s="52" t="s">
        <v>193</v>
      </c>
      <c r="G65" s="52" t="s">
        <v>194</v>
      </c>
      <c r="I65" s="108" t="s">
        <v>106</v>
      </c>
      <c r="J65" s="49">
        <f>(J63+J64)</f>
        <v>128</v>
      </c>
    </row>
    <row r="66" spans="1:11" ht="45" x14ac:dyDescent="0.25">
      <c r="A66" s="372" t="s">
        <v>74</v>
      </c>
      <c r="B66" s="19" t="s">
        <v>208</v>
      </c>
      <c r="C66" s="20">
        <v>18</v>
      </c>
      <c r="D66" s="21"/>
      <c r="E66" s="21"/>
      <c r="F66" s="21"/>
      <c r="G66" s="57">
        <f t="shared" ref="G66:G68" si="18">C66+D66-E66-F66</f>
        <v>18</v>
      </c>
      <c r="I66" s="85" t="s">
        <v>78</v>
      </c>
      <c r="J66" s="31"/>
    </row>
    <row r="67" spans="1:11" ht="45" x14ac:dyDescent="0.25">
      <c r="A67" s="372" t="s">
        <v>74</v>
      </c>
      <c r="B67" s="22"/>
      <c r="C67" s="20"/>
      <c r="D67" s="21"/>
      <c r="E67" s="21"/>
      <c r="F67" s="21"/>
      <c r="G67" s="57">
        <f t="shared" si="18"/>
        <v>0</v>
      </c>
      <c r="I67" s="109" t="s">
        <v>79</v>
      </c>
      <c r="J67" s="64">
        <f>SUM(F87:F88)</f>
        <v>35</v>
      </c>
    </row>
    <row r="68" spans="1:11" ht="45.75" thickBot="1" x14ac:dyDescent="0.3">
      <c r="A68" s="372" t="s">
        <v>74</v>
      </c>
      <c r="B68" s="23"/>
      <c r="C68" s="20"/>
      <c r="D68" s="21"/>
      <c r="E68" s="21"/>
      <c r="F68" s="21"/>
      <c r="G68" s="57">
        <f t="shared" si="18"/>
        <v>0</v>
      </c>
      <c r="I68" s="109" t="s">
        <v>80</v>
      </c>
      <c r="J68" s="64">
        <f>SUM(F89:F90)</f>
        <v>0</v>
      </c>
    </row>
    <row r="69" spans="1:11" ht="45.75" thickBot="1" x14ac:dyDescent="0.3">
      <c r="A69" s="352"/>
      <c r="B69" s="345" t="s">
        <v>66</v>
      </c>
      <c r="C69" s="325" t="s">
        <v>190</v>
      </c>
      <c r="D69" s="345" t="s">
        <v>191</v>
      </c>
      <c r="E69" s="52" t="s">
        <v>192</v>
      </c>
      <c r="F69" s="52" t="s">
        <v>193</v>
      </c>
      <c r="G69" s="52" t="s">
        <v>194</v>
      </c>
      <c r="I69" s="110" t="s">
        <v>81</v>
      </c>
      <c r="J69" s="65">
        <f>SUM(F91:F92)</f>
        <v>0</v>
      </c>
    </row>
    <row r="70" spans="1:11" x14ac:dyDescent="0.25">
      <c r="A70" s="372" t="s">
        <v>72</v>
      </c>
      <c r="B70" s="19"/>
      <c r="C70" s="20"/>
      <c r="D70" s="21"/>
      <c r="E70" s="21"/>
      <c r="F70" s="21"/>
      <c r="G70" s="57">
        <f t="shared" ref="G70:G75" si="19">C70+D70-E70-F70</f>
        <v>0</v>
      </c>
      <c r="I70" s="110" t="s">
        <v>82</v>
      </c>
      <c r="J70" s="65">
        <f>SUM(F93:F94)</f>
        <v>47</v>
      </c>
    </row>
    <row r="71" spans="1:11" x14ac:dyDescent="0.25">
      <c r="A71" s="372" t="s">
        <v>72</v>
      </c>
      <c r="B71" s="22"/>
      <c r="C71" s="20"/>
      <c r="D71" s="21"/>
      <c r="E71" s="21"/>
      <c r="F71" s="21"/>
      <c r="G71" s="57">
        <f t="shared" si="19"/>
        <v>0</v>
      </c>
      <c r="I71" s="111" t="s">
        <v>104</v>
      </c>
      <c r="J71" s="66">
        <f>SUM(J67:J70)</f>
        <v>82</v>
      </c>
    </row>
    <row r="72" spans="1:11" x14ac:dyDescent="0.25">
      <c r="A72" s="372" t="s">
        <v>72</v>
      </c>
      <c r="B72" s="22"/>
      <c r="C72" s="20"/>
      <c r="D72" s="21"/>
      <c r="E72" s="21"/>
      <c r="F72" s="21"/>
      <c r="G72" s="57">
        <f t="shared" si="19"/>
        <v>0</v>
      </c>
      <c r="I72" s="67"/>
      <c r="J72" s="67"/>
    </row>
    <row r="73" spans="1:11" x14ac:dyDescent="0.25">
      <c r="A73" s="372" t="s">
        <v>72</v>
      </c>
      <c r="B73" s="22"/>
      <c r="C73" s="20"/>
      <c r="D73" s="21"/>
      <c r="E73" s="21"/>
      <c r="F73" s="21"/>
      <c r="G73" s="57">
        <f t="shared" si="19"/>
        <v>0</v>
      </c>
      <c r="I73" s="98" t="s">
        <v>198</v>
      </c>
      <c r="J73" s="68">
        <f>J63+J64+SUM(J67:J70)</f>
        <v>210</v>
      </c>
    </row>
    <row r="74" spans="1:11" x14ac:dyDescent="0.25">
      <c r="A74" s="372" t="s">
        <v>72</v>
      </c>
      <c r="B74" s="22"/>
      <c r="C74" s="20"/>
      <c r="D74" s="21"/>
      <c r="E74" s="21"/>
      <c r="F74" s="21"/>
      <c r="G74" s="57">
        <f t="shared" si="19"/>
        <v>0</v>
      </c>
      <c r="I74" s="67"/>
      <c r="J74" s="67"/>
    </row>
    <row r="75" spans="1:11" ht="45.75" thickBot="1" x14ac:dyDescent="0.3">
      <c r="A75" s="372" t="s">
        <v>72</v>
      </c>
      <c r="B75" s="23"/>
      <c r="C75" s="20"/>
      <c r="D75" s="21"/>
      <c r="E75" s="21"/>
      <c r="F75" s="21"/>
      <c r="G75" s="57">
        <f t="shared" si="19"/>
        <v>0</v>
      </c>
      <c r="I75" s="85" t="s">
        <v>84</v>
      </c>
      <c r="J75" s="69">
        <f>J63/J73</f>
        <v>8.5714285714285715E-2</v>
      </c>
    </row>
    <row r="76" spans="1:11" ht="45" x14ac:dyDescent="0.25">
      <c r="A76" s="374"/>
      <c r="B76" s="345" t="s">
        <v>66</v>
      </c>
      <c r="C76" s="325" t="s">
        <v>190</v>
      </c>
      <c r="D76" s="345" t="s">
        <v>191</v>
      </c>
      <c r="E76" s="52" t="s">
        <v>192</v>
      </c>
      <c r="F76" s="52" t="s">
        <v>193</v>
      </c>
      <c r="G76" s="52" t="s">
        <v>194</v>
      </c>
      <c r="I76" s="85" t="s">
        <v>85</v>
      </c>
      <c r="J76" s="69">
        <f>J65/J73</f>
        <v>0.60952380952380958</v>
      </c>
    </row>
    <row r="77" spans="1:11" ht="30" x14ac:dyDescent="0.25">
      <c r="A77" s="368" t="s">
        <v>83</v>
      </c>
      <c r="B77" s="24"/>
      <c r="C77" s="25"/>
      <c r="D77" s="25"/>
      <c r="E77" s="25"/>
      <c r="F77" s="25"/>
      <c r="G77" s="56">
        <f t="shared" ref="G77:G79" si="20">C77+D77-E77-F77</f>
        <v>0</v>
      </c>
      <c r="K77" s="102"/>
    </row>
    <row r="78" spans="1:11" ht="30.75" thickBot="1" x14ac:dyDescent="0.3">
      <c r="A78" s="368" t="s">
        <v>83</v>
      </c>
      <c r="B78" s="24"/>
      <c r="C78" s="25"/>
      <c r="D78" s="25"/>
      <c r="E78" s="25"/>
      <c r="F78" s="25"/>
      <c r="G78" s="56">
        <f t="shared" si="20"/>
        <v>0</v>
      </c>
      <c r="I78" s="101"/>
      <c r="J78" s="70"/>
    </row>
    <row r="79" spans="1:11" ht="45.75" thickBot="1" x14ac:dyDescent="0.3">
      <c r="A79" s="368" t="s">
        <v>83</v>
      </c>
      <c r="B79" s="24"/>
      <c r="C79" s="25"/>
      <c r="D79" s="25"/>
      <c r="E79" s="25"/>
      <c r="F79" s="25"/>
      <c r="G79" s="56">
        <f t="shared" si="20"/>
        <v>0</v>
      </c>
      <c r="I79" s="112" t="s">
        <v>93</v>
      </c>
      <c r="J79" s="71">
        <f>SUM(G66:G68,G70:G75,G81:G83)</f>
        <v>18</v>
      </c>
    </row>
    <row r="80" spans="1:11" ht="45.75" thickBot="1" x14ac:dyDescent="0.3">
      <c r="A80" s="352"/>
      <c r="B80" s="345" t="s">
        <v>66</v>
      </c>
      <c r="C80" s="325" t="s">
        <v>190</v>
      </c>
      <c r="D80" s="345" t="s">
        <v>191</v>
      </c>
      <c r="E80" s="52" t="s">
        <v>192</v>
      </c>
      <c r="F80" s="52" t="s">
        <v>193</v>
      </c>
      <c r="G80" s="52" t="s">
        <v>194</v>
      </c>
      <c r="I80" s="113" t="s">
        <v>94</v>
      </c>
      <c r="J80" s="72">
        <f>SUM(G58:G64,G77:G79)</f>
        <v>110</v>
      </c>
    </row>
    <row r="81" spans="1:10" ht="30" x14ac:dyDescent="0.25">
      <c r="A81" s="372" t="s">
        <v>86</v>
      </c>
      <c r="B81" s="19"/>
      <c r="C81" s="20"/>
      <c r="D81" s="21"/>
      <c r="E81" s="21"/>
      <c r="F81" s="21"/>
      <c r="G81" s="58">
        <f>C81+D81-E81-F81</f>
        <v>0</v>
      </c>
      <c r="I81" s="114" t="s">
        <v>196</v>
      </c>
      <c r="J81" s="73">
        <f>J79+J80+SUM(F87:F94)</f>
        <v>210</v>
      </c>
    </row>
    <row r="82" spans="1:10" ht="60" x14ac:dyDescent="0.25">
      <c r="A82" s="372" t="s">
        <v>86</v>
      </c>
      <c r="B82" s="22"/>
      <c r="C82" s="20"/>
      <c r="D82" s="21"/>
      <c r="E82" s="21"/>
      <c r="F82" s="21"/>
      <c r="G82" s="58">
        <f t="shared" ref="G82:G83" si="21">C82+D82-E82-F82</f>
        <v>0</v>
      </c>
      <c r="I82" s="115" t="s">
        <v>95</v>
      </c>
      <c r="J82" s="18">
        <f>J79/J81</f>
        <v>8.5714285714285715E-2</v>
      </c>
    </row>
    <row r="83" spans="1:10" ht="30.75" thickBot="1" x14ac:dyDescent="0.3">
      <c r="A83" s="372" t="s">
        <v>86</v>
      </c>
      <c r="B83" s="23"/>
      <c r="C83" s="20"/>
      <c r="D83" s="21"/>
      <c r="E83" s="21"/>
      <c r="F83" s="21"/>
      <c r="G83" s="58">
        <f t="shared" si="21"/>
        <v>0</v>
      </c>
      <c r="I83" s="115" t="s">
        <v>96</v>
      </c>
      <c r="J83" s="74">
        <f>(J79+J80)/J81</f>
        <v>0.60952380952380958</v>
      </c>
    </row>
    <row r="85" spans="1:10" ht="21" x14ac:dyDescent="0.25">
      <c r="A85" s="375" t="s">
        <v>78</v>
      </c>
      <c r="B85" s="358"/>
      <c r="C85" s="32"/>
      <c r="D85" s="32"/>
      <c r="E85" s="32"/>
      <c r="F85" s="32"/>
      <c r="H85" s="223"/>
    </row>
    <row r="86" spans="1:10" ht="30" x14ac:dyDescent="0.25">
      <c r="A86" s="344"/>
      <c r="B86" s="345" t="s">
        <v>91</v>
      </c>
      <c r="C86" s="325" t="s">
        <v>195</v>
      </c>
      <c r="D86" s="325" t="s">
        <v>191</v>
      </c>
      <c r="E86" s="325" t="s">
        <v>192</v>
      </c>
      <c r="F86" s="325" t="s">
        <v>92</v>
      </c>
      <c r="H86" s="223"/>
    </row>
    <row r="87" spans="1:10" x14ac:dyDescent="0.25">
      <c r="A87" s="376" t="s">
        <v>79</v>
      </c>
      <c r="B87" s="26" t="s">
        <v>209</v>
      </c>
      <c r="C87" s="9">
        <v>35</v>
      </c>
      <c r="D87" s="9"/>
      <c r="E87" s="9"/>
      <c r="F87" s="53">
        <f>C87+D87-E87</f>
        <v>35</v>
      </c>
      <c r="H87" s="223"/>
    </row>
    <row r="88" spans="1:10" x14ac:dyDescent="0.25">
      <c r="A88" s="376" t="s">
        <v>79</v>
      </c>
      <c r="B88" s="26"/>
      <c r="C88" s="9"/>
      <c r="D88" s="9"/>
      <c r="E88" s="9"/>
      <c r="F88" s="53">
        <f t="shared" ref="F88:F94" si="22">C88+D88-E88</f>
        <v>0</v>
      </c>
      <c r="H88" s="267"/>
    </row>
    <row r="89" spans="1:10" x14ac:dyDescent="0.25">
      <c r="A89" s="376" t="s">
        <v>80</v>
      </c>
      <c r="B89" s="26"/>
      <c r="C89" s="9"/>
      <c r="D89" s="9"/>
      <c r="E89" s="9"/>
      <c r="F89" s="53">
        <f t="shared" si="22"/>
        <v>0</v>
      </c>
    </row>
    <row r="90" spans="1:10" x14ac:dyDescent="0.25">
      <c r="A90" s="376" t="s">
        <v>80</v>
      </c>
      <c r="B90" s="26"/>
      <c r="C90" s="9"/>
      <c r="D90" s="9"/>
      <c r="E90" s="9"/>
      <c r="F90" s="53">
        <f t="shared" si="22"/>
        <v>0</v>
      </c>
    </row>
    <row r="91" spans="1:10" x14ac:dyDescent="0.25">
      <c r="A91" s="377" t="s">
        <v>81</v>
      </c>
      <c r="B91" s="26"/>
      <c r="C91" s="9"/>
      <c r="D91" s="9"/>
      <c r="E91" s="9"/>
      <c r="F91" s="53">
        <f t="shared" si="22"/>
        <v>0</v>
      </c>
    </row>
    <row r="92" spans="1:10" x14ac:dyDescent="0.25">
      <c r="A92" s="377" t="s">
        <v>81</v>
      </c>
      <c r="B92" s="26"/>
      <c r="C92" s="9"/>
      <c r="D92" s="9"/>
      <c r="E92" s="9"/>
      <c r="F92" s="53">
        <f t="shared" si="22"/>
        <v>0</v>
      </c>
    </row>
    <row r="93" spans="1:10" x14ac:dyDescent="0.25">
      <c r="A93" s="377" t="s">
        <v>82</v>
      </c>
      <c r="B93" s="26" t="s">
        <v>210</v>
      </c>
      <c r="C93" s="9">
        <v>5</v>
      </c>
      <c r="D93" s="9"/>
      <c r="E93" s="9"/>
      <c r="F93" s="53">
        <f t="shared" si="22"/>
        <v>5</v>
      </c>
    </row>
    <row r="94" spans="1:10" x14ac:dyDescent="0.25">
      <c r="A94" s="377" t="s">
        <v>82</v>
      </c>
      <c r="B94" s="26" t="s">
        <v>211</v>
      </c>
      <c r="C94" s="9">
        <v>42</v>
      </c>
      <c r="D94" s="9"/>
      <c r="E94" s="9"/>
      <c r="F94" s="53">
        <f t="shared" si="22"/>
        <v>42</v>
      </c>
    </row>
    <row r="96" spans="1:10" x14ac:dyDescent="0.25">
      <c r="C96" s="146"/>
      <c r="D96" s="146"/>
      <c r="E96" s="146"/>
    </row>
    <row r="97" spans="1:10" x14ac:dyDescent="0.25">
      <c r="A97" s="363" t="s">
        <v>105</v>
      </c>
      <c r="B97" s="172" t="s">
        <v>151</v>
      </c>
      <c r="D97" s="312"/>
      <c r="E97" s="54"/>
      <c r="F97" s="54"/>
      <c r="G97" s="54"/>
      <c r="I97" s="32"/>
      <c r="J97" s="32"/>
    </row>
    <row r="98" spans="1:10" ht="23.25" x14ac:dyDescent="0.25">
      <c r="A98" s="364" t="s">
        <v>25</v>
      </c>
      <c r="B98" s="343"/>
      <c r="E98" s="54"/>
      <c r="F98" s="54"/>
      <c r="G98" s="54"/>
      <c r="I98" s="32"/>
      <c r="J98" s="32"/>
    </row>
    <row r="99" spans="1:10" ht="45" x14ac:dyDescent="0.25">
      <c r="A99" s="365" t="s">
        <v>65</v>
      </c>
      <c r="B99" s="366" t="s">
        <v>66</v>
      </c>
      <c r="C99" s="367" t="s">
        <v>190</v>
      </c>
      <c r="D99" s="366" t="s">
        <v>191</v>
      </c>
      <c r="E99" s="55" t="s">
        <v>192</v>
      </c>
      <c r="F99" s="55" t="s">
        <v>193</v>
      </c>
      <c r="G99" s="55" t="s">
        <v>194</v>
      </c>
      <c r="I99" s="59" t="s">
        <v>199</v>
      </c>
      <c r="J99" s="59" t="s">
        <v>25</v>
      </c>
    </row>
    <row r="100" spans="1:10" x14ac:dyDescent="0.25">
      <c r="A100" s="368" t="s">
        <v>67</v>
      </c>
      <c r="B100" s="24" t="s">
        <v>205</v>
      </c>
      <c r="C100" s="25">
        <v>71</v>
      </c>
      <c r="D100" s="25"/>
      <c r="E100" s="25"/>
      <c r="F100" s="25"/>
      <c r="G100" s="56">
        <f>C100+D100-E100-F100</f>
        <v>71</v>
      </c>
      <c r="I100" s="104" t="s">
        <v>67</v>
      </c>
      <c r="J100" s="60">
        <f>SUM(G100:G106)</f>
        <v>106</v>
      </c>
    </row>
    <row r="101" spans="1:10" x14ac:dyDescent="0.25">
      <c r="A101" s="368" t="s">
        <v>67</v>
      </c>
      <c r="B101" s="24" t="s">
        <v>206</v>
      </c>
      <c r="C101" s="25">
        <v>35</v>
      </c>
      <c r="D101" s="25"/>
      <c r="E101" s="25"/>
      <c r="F101" s="25"/>
      <c r="G101" s="56">
        <f t="shared" ref="G101:G106" si="23">C101+D101-E101-F101</f>
        <v>35</v>
      </c>
      <c r="I101" s="105" t="s">
        <v>71</v>
      </c>
      <c r="J101" s="61">
        <f>SUM(G108:G110)</f>
        <v>16</v>
      </c>
    </row>
    <row r="102" spans="1:10" x14ac:dyDescent="0.25">
      <c r="A102" s="368" t="s">
        <v>67</v>
      </c>
      <c r="B102" s="24"/>
      <c r="C102" s="25"/>
      <c r="D102" s="25"/>
      <c r="E102" s="25"/>
      <c r="F102" s="25"/>
      <c r="G102" s="56">
        <f t="shared" si="23"/>
        <v>0</v>
      </c>
      <c r="I102" s="105" t="s">
        <v>72</v>
      </c>
      <c r="J102" s="61">
        <f>SUM(G112:G117)</f>
        <v>5</v>
      </c>
    </row>
    <row r="103" spans="1:10" ht="30" x14ac:dyDescent="0.25">
      <c r="A103" s="368" t="s">
        <v>67</v>
      </c>
      <c r="B103" s="24"/>
      <c r="C103" s="25"/>
      <c r="D103" s="25"/>
      <c r="E103" s="25"/>
      <c r="F103" s="25"/>
      <c r="G103" s="56">
        <f t="shared" si="23"/>
        <v>0</v>
      </c>
      <c r="I103" s="104" t="s">
        <v>73</v>
      </c>
      <c r="J103" s="60">
        <f>SUM(G119:G121)</f>
        <v>0</v>
      </c>
    </row>
    <row r="104" spans="1:10" ht="30" x14ac:dyDescent="0.25">
      <c r="A104" s="368" t="s">
        <v>67</v>
      </c>
      <c r="B104" s="24"/>
      <c r="C104" s="25"/>
      <c r="D104" s="25"/>
      <c r="E104" s="25"/>
      <c r="F104" s="25"/>
      <c r="G104" s="56">
        <f t="shared" si="23"/>
        <v>0</v>
      </c>
      <c r="I104" s="105" t="s">
        <v>75</v>
      </c>
      <c r="J104" s="61">
        <f>SUM(G123:G125)</f>
        <v>0</v>
      </c>
    </row>
    <row r="105" spans="1:10" ht="45" x14ac:dyDescent="0.25">
      <c r="A105" s="368" t="s">
        <v>67</v>
      </c>
      <c r="B105" s="24"/>
      <c r="C105" s="25"/>
      <c r="D105" s="25"/>
      <c r="E105" s="25"/>
      <c r="F105" s="25"/>
      <c r="G105" s="56">
        <f t="shared" si="23"/>
        <v>0</v>
      </c>
      <c r="I105" s="106" t="s">
        <v>76</v>
      </c>
      <c r="J105" s="62">
        <f>J102+J104+J101</f>
        <v>21</v>
      </c>
    </row>
    <row r="106" spans="1:10" ht="45" x14ac:dyDescent="0.25">
      <c r="A106" s="368" t="s">
        <v>67</v>
      </c>
      <c r="B106" s="24"/>
      <c r="C106" s="25"/>
      <c r="D106" s="25"/>
      <c r="E106" s="25"/>
      <c r="F106" s="25"/>
      <c r="G106" s="56">
        <f t="shared" si="23"/>
        <v>0</v>
      </c>
      <c r="I106" s="107" t="s">
        <v>77</v>
      </c>
      <c r="J106" s="63">
        <f>J100+J103</f>
        <v>106</v>
      </c>
    </row>
    <row r="107" spans="1:10" ht="45.75" thickBot="1" x14ac:dyDescent="0.3">
      <c r="A107" s="352"/>
      <c r="B107" s="345" t="s">
        <v>66</v>
      </c>
      <c r="C107" s="325" t="s">
        <v>190</v>
      </c>
      <c r="D107" s="345" t="s">
        <v>191</v>
      </c>
      <c r="E107" s="52" t="s">
        <v>192</v>
      </c>
      <c r="F107" s="52" t="s">
        <v>193</v>
      </c>
      <c r="G107" s="52" t="s">
        <v>194</v>
      </c>
      <c r="I107" s="108" t="s">
        <v>106</v>
      </c>
      <c r="J107" s="49">
        <f>(J105+J106)</f>
        <v>127</v>
      </c>
    </row>
    <row r="108" spans="1:10" ht="45" x14ac:dyDescent="0.25">
      <c r="A108" s="372" t="s">
        <v>74</v>
      </c>
      <c r="B108" s="19" t="s">
        <v>208</v>
      </c>
      <c r="C108" s="20">
        <v>16</v>
      </c>
      <c r="D108" s="21"/>
      <c r="E108" s="21"/>
      <c r="F108" s="21"/>
      <c r="G108" s="57">
        <f t="shared" ref="G108:G110" si="24">C108+D108-E108-F108</f>
        <v>16</v>
      </c>
      <c r="I108" s="85" t="s">
        <v>78</v>
      </c>
      <c r="J108" s="31"/>
    </row>
    <row r="109" spans="1:10" ht="45" x14ac:dyDescent="0.25">
      <c r="A109" s="372" t="s">
        <v>74</v>
      </c>
      <c r="B109" s="22"/>
      <c r="C109" s="20"/>
      <c r="D109" s="21"/>
      <c r="E109" s="21"/>
      <c r="F109" s="21"/>
      <c r="G109" s="57">
        <f t="shared" si="24"/>
        <v>0</v>
      </c>
      <c r="I109" s="109" t="s">
        <v>79</v>
      </c>
      <c r="J109" s="64">
        <f>SUM(F129:F130)</f>
        <v>39</v>
      </c>
    </row>
    <row r="110" spans="1:10" ht="45.75" thickBot="1" x14ac:dyDescent="0.3">
      <c r="A110" s="372" t="s">
        <v>74</v>
      </c>
      <c r="B110" s="23"/>
      <c r="C110" s="20"/>
      <c r="D110" s="21"/>
      <c r="E110" s="21"/>
      <c r="F110" s="21"/>
      <c r="G110" s="57">
        <f t="shared" si="24"/>
        <v>0</v>
      </c>
      <c r="I110" s="109" t="s">
        <v>80</v>
      </c>
      <c r="J110" s="64">
        <f>SUM(F131:F132)</f>
        <v>0</v>
      </c>
    </row>
    <row r="111" spans="1:10" ht="45.75" thickBot="1" x14ac:dyDescent="0.3">
      <c r="A111" s="352"/>
      <c r="B111" s="345" t="s">
        <v>66</v>
      </c>
      <c r="C111" s="325" t="s">
        <v>190</v>
      </c>
      <c r="D111" s="345" t="s">
        <v>191</v>
      </c>
      <c r="E111" s="52" t="s">
        <v>192</v>
      </c>
      <c r="F111" s="52" t="s">
        <v>193</v>
      </c>
      <c r="G111" s="52" t="s">
        <v>194</v>
      </c>
      <c r="I111" s="110" t="s">
        <v>81</v>
      </c>
      <c r="J111" s="65">
        <f>SUM(F133:F134)</f>
        <v>0</v>
      </c>
    </row>
    <row r="112" spans="1:10" x14ac:dyDescent="0.25">
      <c r="A112" s="372" t="s">
        <v>72</v>
      </c>
      <c r="B112" s="19" t="s">
        <v>213</v>
      </c>
      <c r="C112" s="20">
        <v>5</v>
      </c>
      <c r="D112" s="21"/>
      <c r="E112" s="21"/>
      <c r="F112" s="21"/>
      <c r="G112" s="57">
        <f t="shared" ref="G112:G117" si="25">C112+D112-E112-F112</f>
        <v>5</v>
      </c>
      <c r="I112" s="110" t="s">
        <v>82</v>
      </c>
      <c r="J112" s="65">
        <f>SUM(F135:F136)</f>
        <v>43</v>
      </c>
    </row>
    <row r="113" spans="1:10" x14ac:dyDescent="0.25">
      <c r="A113" s="372" t="s">
        <v>72</v>
      </c>
      <c r="B113" s="22"/>
      <c r="C113" s="20"/>
      <c r="D113" s="21"/>
      <c r="E113" s="21"/>
      <c r="F113" s="21"/>
      <c r="G113" s="57">
        <f t="shared" si="25"/>
        <v>0</v>
      </c>
      <c r="I113" s="111" t="s">
        <v>104</v>
      </c>
      <c r="J113" s="66">
        <f>SUM(J109:J112)</f>
        <v>82</v>
      </c>
    </row>
    <row r="114" spans="1:10" x14ac:dyDescent="0.25">
      <c r="A114" s="372" t="s">
        <v>72</v>
      </c>
      <c r="B114" s="22"/>
      <c r="C114" s="20"/>
      <c r="D114" s="21"/>
      <c r="E114" s="21"/>
      <c r="F114" s="21"/>
      <c r="G114" s="57">
        <f t="shared" si="25"/>
        <v>0</v>
      </c>
      <c r="I114" s="67"/>
      <c r="J114" s="67"/>
    </row>
    <row r="115" spans="1:10" x14ac:dyDescent="0.25">
      <c r="A115" s="372" t="s">
        <v>72</v>
      </c>
      <c r="B115" s="22"/>
      <c r="C115" s="20"/>
      <c r="D115" s="21"/>
      <c r="E115" s="21"/>
      <c r="F115" s="21"/>
      <c r="G115" s="57">
        <f t="shared" si="25"/>
        <v>0</v>
      </c>
      <c r="I115" s="98" t="s">
        <v>198</v>
      </c>
      <c r="J115" s="68">
        <f>J105+J106+SUM(J109:J112)</f>
        <v>209</v>
      </c>
    </row>
    <row r="116" spans="1:10" x14ac:dyDescent="0.25">
      <c r="A116" s="372" t="s">
        <v>72</v>
      </c>
      <c r="B116" s="22"/>
      <c r="C116" s="20"/>
      <c r="D116" s="21"/>
      <c r="E116" s="21"/>
      <c r="F116" s="21"/>
      <c r="G116" s="57">
        <f t="shared" si="25"/>
        <v>0</v>
      </c>
      <c r="I116" s="67"/>
      <c r="J116" s="67"/>
    </row>
    <row r="117" spans="1:10" ht="45.75" thickBot="1" x14ac:dyDescent="0.3">
      <c r="A117" s="372" t="s">
        <v>72</v>
      </c>
      <c r="B117" s="23"/>
      <c r="C117" s="20"/>
      <c r="D117" s="21"/>
      <c r="E117" s="21"/>
      <c r="F117" s="21"/>
      <c r="G117" s="57">
        <f t="shared" si="25"/>
        <v>0</v>
      </c>
      <c r="I117" s="85" t="s">
        <v>84</v>
      </c>
      <c r="J117" s="69">
        <f>J105/J115</f>
        <v>0.10047846889952153</v>
      </c>
    </row>
    <row r="118" spans="1:10" ht="45" x14ac:dyDescent="0.25">
      <c r="A118" s="374"/>
      <c r="B118" s="345" t="s">
        <v>66</v>
      </c>
      <c r="C118" s="325" t="s">
        <v>190</v>
      </c>
      <c r="D118" s="345" t="s">
        <v>191</v>
      </c>
      <c r="E118" s="52" t="s">
        <v>192</v>
      </c>
      <c r="F118" s="52" t="s">
        <v>193</v>
      </c>
      <c r="G118" s="52" t="s">
        <v>194</v>
      </c>
      <c r="I118" s="85" t="s">
        <v>85</v>
      </c>
      <c r="J118" s="69">
        <f>J107/J115</f>
        <v>0.60765550239234445</v>
      </c>
    </row>
    <row r="119" spans="1:10" ht="30" x14ac:dyDescent="0.25">
      <c r="A119" s="368" t="s">
        <v>83</v>
      </c>
      <c r="B119" s="24"/>
      <c r="C119" s="25"/>
      <c r="D119" s="25"/>
      <c r="E119" s="25"/>
      <c r="F119" s="25"/>
      <c r="G119" s="56">
        <f t="shared" ref="G119:G121" si="26">C119+D119-E119-F119</f>
        <v>0</v>
      </c>
    </row>
    <row r="120" spans="1:10" ht="30.75" thickBot="1" x14ac:dyDescent="0.3">
      <c r="A120" s="368" t="s">
        <v>83</v>
      </c>
      <c r="B120" s="24"/>
      <c r="C120" s="25"/>
      <c r="D120" s="25"/>
      <c r="E120" s="25"/>
      <c r="F120" s="25"/>
      <c r="G120" s="56">
        <f t="shared" si="26"/>
        <v>0</v>
      </c>
      <c r="I120" s="101"/>
      <c r="J120" s="70"/>
    </row>
    <row r="121" spans="1:10" ht="45.75" thickBot="1" x14ac:dyDescent="0.3">
      <c r="A121" s="368" t="s">
        <v>83</v>
      </c>
      <c r="B121" s="24"/>
      <c r="C121" s="25"/>
      <c r="D121" s="25"/>
      <c r="E121" s="25"/>
      <c r="F121" s="25"/>
      <c r="G121" s="56">
        <f t="shared" si="26"/>
        <v>0</v>
      </c>
      <c r="I121" s="112" t="s">
        <v>93</v>
      </c>
      <c r="J121" s="71">
        <f>SUM(G108:G110,G112:G117,G123:G125)</f>
        <v>21</v>
      </c>
    </row>
    <row r="122" spans="1:10" ht="45.75" thickBot="1" x14ac:dyDescent="0.3">
      <c r="A122" s="352"/>
      <c r="B122" s="345" t="s">
        <v>66</v>
      </c>
      <c r="C122" s="325" t="s">
        <v>190</v>
      </c>
      <c r="D122" s="345" t="s">
        <v>191</v>
      </c>
      <c r="E122" s="52" t="s">
        <v>192</v>
      </c>
      <c r="F122" s="52" t="s">
        <v>193</v>
      </c>
      <c r="G122" s="52" t="s">
        <v>194</v>
      </c>
      <c r="I122" s="113" t="s">
        <v>94</v>
      </c>
      <c r="J122" s="72">
        <f>SUM(G100:G106,G119:G121)</f>
        <v>106</v>
      </c>
    </row>
    <row r="123" spans="1:10" ht="30" x14ac:dyDescent="0.25">
      <c r="A123" s="372" t="s">
        <v>86</v>
      </c>
      <c r="B123" s="19"/>
      <c r="C123" s="20"/>
      <c r="D123" s="21"/>
      <c r="E123" s="21"/>
      <c r="F123" s="21"/>
      <c r="G123" s="58">
        <f>C123+D123-E123-F123</f>
        <v>0</v>
      </c>
      <c r="I123" s="114" t="s">
        <v>196</v>
      </c>
      <c r="J123" s="73">
        <f>J121+J122+SUM(F129:F136)</f>
        <v>209</v>
      </c>
    </row>
    <row r="124" spans="1:10" ht="60" x14ac:dyDescent="0.25">
      <c r="A124" s="372" t="s">
        <v>86</v>
      </c>
      <c r="B124" s="22"/>
      <c r="C124" s="20"/>
      <c r="D124" s="21"/>
      <c r="E124" s="21"/>
      <c r="F124" s="21"/>
      <c r="G124" s="58">
        <f t="shared" ref="G124:G125" si="27">C124+D124-E124-F124</f>
        <v>0</v>
      </c>
      <c r="I124" s="115" t="s">
        <v>95</v>
      </c>
      <c r="J124" s="18">
        <f>J121/J123</f>
        <v>0.10047846889952153</v>
      </c>
    </row>
    <row r="125" spans="1:10" ht="30.75" thickBot="1" x14ac:dyDescent="0.3">
      <c r="A125" s="372" t="s">
        <v>86</v>
      </c>
      <c r="B125" s="23"/>
      <c r="C125" s="20"/>
      <c r="D125" s="21"/>
      <c r="E125" s="21"/>
      <c r="F125" s="21"/>
      <c r="G125" s="58">
        <f t="shared" si="27"/>
        <v>0</v>
      </c>
      <c r="I125" s="115" t="s">
        <v>96</v>
      </c>
      <c r="J125" s="74">
        <f>(J121+J122)/J123</f>
        <v>0.60765550239234445</v>
      </c>
    </row>
    <row r="127" spans="1:10" ht="21" x14ac:dyDescent="0.25">
      <c r="A127" s="375" t="s">
        <v>78</v>
      </c>
      <c r="B127" s="358"/>
      <c r="C127" s="32"/>
      <c r="D127" s="32"/>
      <c r="E127" s="32"/>
      <c r="F127" s="32"/>
      <c r="H127" s="223"/>
    </row>
    <row r="128" spans="1:10" ht="30" x14ac:dyDescent="0.25">
      <c r="A128" s="344"/>
      <c r="B128" s="345" t="s">
        <v>91</v>
      </c>
      <c r="C128" s="325" t="s">
        <v>195</v>
      </c>
      <c r="D128" s="325" t="s">
        <v>191</v>
      </c>
      <c r="E128" s="325" t="s">
        <v>192</v>
      </c>
      <c r="F128" s="325" t="s">
        <v>92</v>
      </c>
      <c r="H128" s="223"/>
    </row>
    <row r="129" spans="1:10" x14ac:dyDescent="0.25">
      <c r="A129" s="376" t="s">
        <v>79</v>
      </c>
      <c r="B129" s="26" t="s">
        <v>209</v>
      </c>
      <c r="C129" s="9">
        <v>39</v>
      </c>
      <c r="D129" s="9"/>
      <c r="E129" s="9"/>
      <c r="F129" s="53">
        <f>C129+D129-E129</f>
        <v>39</v>
      </c>
      <c r="H129" s="223"/>
    </row>
    <row r="130" spans="1:10" x14ac:dyDescent="0.25">
      <c r="A130" s="376" t="s">
        <v>79</v>
      </c>
      <c r="B130" s="26"/>
      <c r="C130" s="9"/>
      <c r="D130" s="9"/>
      <c r="E130" s="9"/>
      <c r="F130" s="53">
        <f t="shared" ref="F130:F136" si="28">C130+D130-E130</f>
        <v>0</v>
      </c>
      <c r="H130" s="267"/>
    </row>
    <row r="131" spans="1:10" x14ac:dyDescent="0.25">
      <c r="A131" s="376" t="s">
        <v>80</v>
      </c>
      <c r="B131" s="26"/>
      <c r="C131" s="9"/>
      <c r="D131" s="9"/>
      <c r="E131" s="9"/>
      <c r="F131" s="53">
        <f t="shared" si="28"/>
        <v>0</v>
      </c>
    </row>
    <row r="132" spans="1:10" x14ac:dyDescent="0.25">
      <c r="A132" s="376" t="s">
        <v>80</v>
      </c>
      <c r="B132" s="26"/>
      <c r="C132" s="9"/>
      <c r="D132" s="9"/>
      <c r="E132" s="9"/>
      <c r="F132" s="53">
        <f t="shared" si="28"/>
        <v>0</v>
      </c>
    </row>
    <row r="133" spans="1:10" x14ac:dyDescent="0.25">
      <c r="A133" s="377" t="s">
        <v>81</v>
      </c>
      <c r="B133" s="26"/>
      <c r="C133" s="9"/>
      <c r="D133" s="9"/>
      <c r="E133" s="9"/>
      <c r="F133" s="53">
        <f t="shared" si="28"/>
        <v>0</v>
      </c>
    </row>
    <row r="134" spans="1:10" x14ac:dyDescent="0.25">
      <c r="A134" s="377" t="s">
        <v>81</v>
      </c>
      <c r="B134" s="26"/>
      <c r="C134" s="9"/>
      <c r="D134" s="9"/>
      <c r="E134" s="9"/>
      <c r="F134" s="53">
        <f t="shared" si="28"/>
        <v>0</v>
      </c>
    </row>
    <row r="135" spans="1:10" x14ac:dyDescent="0.25">
      <c r="A135" s="377" t="s">
        <v>82</v>
      </c>
      <c r="B135" s="26" t="s">
        <v>210</v>
      </c>
      <c r="C135" s="9">
        <v>6</v>
      </c>
      <c r="D135" s="9"/>
      <c r="E135" s="9"/>
      <c r="F135" s="53">
        <f t="shared" si="28"/>
        <v>6</v>
      </c>
    </row>
    <row r="136" spans="1:10" x14ac:dyDescent="0.25">
      <c r="A136" s="377" t="s">
        <v>82</v>
      </c>
      <c r="B136" s="26" t="s">
        <v>211</v>
      </c>
      <c r="C136" s="9">
        <v>37</v>
      </c>
      <c r="D136" s="9"/>
      <c r="E136" s="9"/>
      <c r="F136" s="53">
        <f t="shared" si="28"/>
        <v>37</v>
      </c>
    </row>
    <row r="139" spans="1:10" x14ac:dyDescent="0.25">
      <c r="A139" s="363" t="s">
        <v>105</v>
      </c>
      <c r="B139" s="172" t="s">
        <v>151</v>
      </c>
      <c r="D139" s="312"/>
      <c r="E139" s="54"/>
      <c r="F139" s="54"/>
      <c r="G139" s="54"/>
      <c r="I139" s="32"/>
      <c r="J139" s="32"/>
    </row>
    <row r="140" spans="1:10" ht="23.25" x14ac:dyDescent="0.25">
      <c r="A140" s="364" t="s">
        <v>26</v>
      </c>
      <c r="B140" s="343"/>
      <c r="E140" s="54"/>
      <c r="F140" s="54"/>
      <c r="G140" s="54"/>
      <c r="I140" s="32"/>
      <c r="J140" s="32"/>
    </row>
    <row r="141" spans="1:10" ht="45" x14ac:dyDescent="0.25">
      <c r="A141" s="365" t="s">
        <v>65</v>
      </c>
      <c r="B141" s="366" t="s">
        <v>66</v>
      </c>
      <c r="C141" s="367" t="s">
        <v>190</v>
      </c>
      <c r="D141" s="366" t="s">
        <v>191</v>
      </c>
      <c r="E141" s="55" t="s">
        <v>192</v>
      </c>
      <c r="F141" s="55" t="s">
        <v>193</v>
      </c>
      <c r="G141" s="55" t="s">
        <v>194</v>
      </c>
      <c r="I141" s="59" t="s">
        <v>199</v>
      </c>
      <c r="J141" s="59" t="s">
        <v>26</v>
      </c>
    </row>
    <row r="142" spans="1:10" x14ac:dyDescent="0.25">
      <c r="A142" s="368" t="s">
        <v>67</v>
      </c>
      <c r="B142" s="24" t="s">
        <v>205</v>
      </c>
      <c r="C142" s="25">
        <v>75</v>
      </c>
      <c r="D142" s="25"/>
      <c r="E142" s="25"/>
      <c r="F142" s="25"/>
      <c r="G142" s="56">
        <f>C142+D142-E142-F142</f>
        <v>75</v>
      </c>
      <c r="I142" s="104" t="s">
        <v>67</v>
      </c>
      <c r="J142" s="60">
        <f>SUM(G142:G148)</f>
        <v>112</v>
      </c>
    </row>
    <row r="143" spans="1:10" x14ac:dyDescent="0.25">
      <c r="A143" s="368" t="s">
        <v>67</v>
      </c>
      <c r="B143" s="24" t="s">
        <v>206</v>
      </c>
      <c r="C143" s="25">
        <v>37</v>
      </c>
      <c r="D143" s="25"/>
      <c r="E143" s="25"/>
      <c r="F143" s="25"/>
      <c r="G143" s="56">
        <f t="shared" ref="G143:G148" si="29">C143+D143-E143-F143</f>
        <v>37</v>
      </c>
      <c r="I143" s="105" t="s">
        <v>71</v>
      </c>
      <c r="J143" s="61">
        <f>SUM(G150:G152)</f>
        <v>18</v>
      </c>
    </row>
    <row r="144" spans="1:10" x14ac:dyDescent="0.25">
      <c r="A144" s="368" t="s">
        <v>67</v>
      </c>
      <c r="B144" s="24"/>
      <c r="C144" s="25"/>
      <c r="D144" s="25"/>
      <c r="E144" s="25"/>
      <c r="F144" s="25"/>
      <c r="G144" s="56">
        <f t="shared" si="29"/>
        <v>0</v>
      </c>
      <c r="I144" s="105" t="s">
        <v>72</v>
      </c>
      <c r="J144" s="61">
        <f>SUM(G154:G159)</f>
        <v>12</v>
      </c>
    </row>
    <row r="145" spans="1:10" ht="30" x14ac:dyDescent="0.25">
      <c r="A145" s="368" t="s">
        <v>67</v>
      </c>
      <c r="B145" s="24"/>
      <c r="C145" s="25"/>
      <c r="D145" s="25"/>
      <c r="E145" s="25"/>
      <c r="F145" s="25"/>
      <c r="G145" s="56">
        <f t="shared" si="29"/>
        <v>0</v>
      </c>
      <c r="I145" s="104" t="s">
        <v>73</v>
      </c>
      <c r="J145" s="60">
        <f>SUM(G161:G163)</f>
        <v>0</v>
      </c>
    </row>
    <row r="146" spans="1:10" ht="30" x14ac:dyDescent="0.25">
      <c r="A146" s="368" t="s">
        <v>67</v>
      </c>
      <c r="B146" s="24"/>
      <c r="C146" s="25"/>
      <c r="D146" s="25"/>
      <c r="E146" s="25"/>
      <c r="F146" s="25"/>
      <c r="G146" s="56">
        <f t="shared" si="29"/>
        <v>0</v>
      </c>
      <c r="I146" s="105" t="s">
        <v>75</v>
      </c>
      <c r="J146" s="61">
        <f>SUM(G165:G167)</f>
        <v>0</v>
      </c>
    </row>
    <row r="147" spans="1:10" ht="45" x14ac:dyDescent="0.25">
      <c r="A147" s="368" t="s">
        <v>67</v>
      </c>
      <c r="B147" s="24"/>
      <c r="C147" s="25"/>
      <c r="D147" s="25"/>
      <c r="E147" s="25"/>
      <c r="F147" s="25"/>
      <c r="G147" s="56">
        <f t="shared" si="29"/>
        <v>0</v>
      </c>
      <c r="I147" s="106" t="s">
        <v>76</v>
      </c>
      <c r="J147" s="62">
        <f>J144+J146+J143</f>
        <v>30</v>
      </c>
    </row>
    <row r="148" spans="1:10" ht="45" x14ac:dyDescent="0.25">
      <c r="A148" s="368" t="s">
        <v>67</v>
      </c>
      <c r="B148" s="24"/>
      <c r="C148" s="25"/>
      <c r="D148" s="25"/>
      <c r="E148" s="25"/>
      <c r="F148" s="25"/>
      <c r="G148" s="56">
        <f t="shared" si="29"/>
        <v>0</v>
      </c>
      <c r="I148" s="107" t="s">
        <v>77</v>
      </c>
      <c r="J148" s="63">
        <f>J142+J145</f>
        <v>112</v>
      </c>
    </row>
    <row r="149" spans="1:10" ht="45.75" thickBot="1" x14ac:dyDescent="0.3">
      <c r="A149" s="352"/>
      <c r="B149" s="345" t="s">
        <v>66</v>
      </c>
      <c r="C149" s="325" t="s">
        <v>190</v>
      </c>
      <c r="D149" s="345" t="s">
        <v>191</v>
      </c>
      <c r="E149" s="52" t="s">
        <v>192</v>
      </c>
      <c r="F149" s="52" t="s">
        <v>193</v>
      </c>
      <c r="G149" s="52" t="s">
        <v>194</v>
      </c>
      <c r="I149" s="108" t="s">
        <v>106</v>
      </c>
      <c r="J149" s="49">
        <f>(J147+J148)</f>
        <v>142</v>
      </c>
    </row>
    <row r="150" spans="1:10" ht="45" x14ac:dyDescent="0.25">
      <c r="A150" s="372" t="s">
        <v>74</v>
      </c>
      <c r="B150" s="19" t="s">
        <v>208</v>
      </c>
      <c r="C150" s="20">
        <v>18</v>
      </c>
      <c r="D150" s="21"/>
      <c r="E150" s="21"/>
      <c r="F150" s="21"/>
      <c r="G150" s="57">
        <f t="shared" ref="G150:G152" si="30">C150+D150-E150-F150</f>
        <v>18</v>
      </c>
      <c r="I150" s="85" t="s">
        <v>78</v>
      </c>
      <c r="J150" s="31"/>
    </row>
    <row r="151" spans="1:10" ht="45" x14ac:dyDescent="0.25">
      <c r="A151" s="372" t="s">
        <v>74</v>
      </c>
      <c r="B151" s="22"/>
      <c r="C151" s="20"/>
      <c r="D151" s="21"/>
      <c r="E151" s="21"/>
      <c r="F151" s="21"/>
      <c r="G151" s="57">
        <f t="shared" si="30"/>
        <v>0</v>
      </c>
      <c r="I151" s="109" t="s">
        <v>79</v>
      </c>
      <c r="J151" s="64">
        <f>SUM(F171:F172)</f>
        <v>33</v>
      </c>
    </row>
    <row r="152" spans="1:10" ht="45.75" thickBot="1" x14ac:dyDescent="0.3">
      <c r="A152" s="372" t="s">
        <v>74</v>
      </c>
      <c r="B152" s="23"/>
      <c r="C152" s="20"/>
      <c r="D152" s="21"/>
      <c r="E152" s="21"/>
      <c r="F152" s="21"/>
      <c r="G152" s="57">
        <f t="shared" si="30"/>
        <v>0</v>
      </c>
      <c r="I152" s="109" t="s">
        <v>80</v>
      </c>
      <c r="J152" s="64">
        <f>SUM(F173:F174)</f>
        <v>0</v>
      </c>
    </row>
    <row r="153" spans="1:10" ht="45.75" thickBot="1" x14ac:dyDescent="0.3">
      <c r="A153" s="352"/>
      <c r="B153" s="345" t="s">
        <v>66</v>
      </c>
      <c r="C153" s="325" t="s">
        <v>190</v>
      </c>
      <c r="D153" s="345" t="s">
        <v>191</v>
      </c>
      <c r="E153" s="52" t="s">
        <v>192</v>
      </c>
      <c r="F153" s="52" t="s">
        <v>193</v>
      </c>
      <c r="G153" s="52" t="s">
        <v>194</v>
      </c>
      <c r="I153" s="110" t="s">
        <v>81</v>
      </c>
      <c r="J153" s="65">
        <f>SUM(F175:F176)</f>
        <v>0</v>
      </c>
    </row>
    <row r="154" spans="1:10" x14ac:dyDescent="0.25">
      <c r="A154" s="372" t="s">
        <v>72</v>
      </c>
      <c r="B154" s="19" t="s">
        <v>213</v>
      </c>
      <c r="C154" s="20">
        <v>12</v>
      </c>
      <c r="D154" s="21"/>
      <c r="E154" s="21"/>
      <c r="F154" s="21"/>
      <c r="G154" s="57">
        <f t="shared" ref="G154:G159" si="31">C154+D154-E154-F154</f>
        <v>12</v>
      </c>
      <c r="I154" s="110" t="s">
        <v>82</v>
      </c>
      <c r="J154" s="65">
        <f>SUM(F177:F178)</f>
        <v>36</v>
      </c>
    </row>
    <row r="155" spans="1:10" x14ac:dyDescent="0.25">
      <c r="A155" s="372" t="s">
        <v>72</v>
      </c>
      <c r="B155" s="22"/>
      <c r="C155" s="20"/>
      <c r="D155" s="21"/>
      <c r="E155" s="21"/>
      <c r="F155" s="21"/>
      <c r="G155" s="57">
        <f t="shared" si="31"/>
        <v>0</v>
      </c>
      <c r="I155" s="111" t="s">
        <v>104</v>
      </c>
      <c r="J155" s="66">
        <f>SUM(J151:J154)</f>
        <v>69</v>
      </c>
    </row>
    <row r="156" spans="1:10" x14ac:dyDescent="0.25">
      <c r="A156" s="372" t="s">
        <v>72</v>
      </c>
      <c r="B156" s="22"/>
      <c r="C156" s="20"/>
      <c r="D156" s="21"/>
      <c r="E156" s="21"/>
      <c r="F156" s="21"/>
      <c r="G156" s="57">
        <f t="shared" si="31"/>
        <v>0</v>
      </c>
      <c r="I156" s="67"/>
      <c r="J156" s="67"/>
    </row>
    <row r="157" spans="1:10" x14ac:dyDescent="0.25">
      <c r="A157" s="372" t="s">
        <v>72</v>
      </c>
      <c r="B157" s="22"/>
      <c r="C157" s="20"/>
      <c r="D157" s="21"/>
      <c r="E157" s="21"/>
      <c r="F157" s="21"/>
      <c r="G157" s="57">
        <f t="shared" si="31"/>
        <v>0</v>
      </c>
      <c r="I157" s="98" t="s">
        <v>198</v>
      </c>
      <c r="J157" s="68">
        <f>J147+J148+SUM(J151:J154)</f>
        <v>211</v>
      </c>
    </row>
    <row r="158" spans="1:10" x14ac:dyDescent="0.25">
      <c r="A158" s="372" t="s">
        <v>72</v>
      </c>
      <c r="B158" s="22"/>
      <c r="C158" s="20"/>
      <c r="D158" s="21"/>
      <c r="E158" s="21"/>
      <c r="F158" s="21"/>
      <c r="G158" s="57">
        <f t="shared" si="31"/>
        <v>0</v>
      </c>
      <c r="I158" s="67"/>
      <c r="J158" s="67"/>
    </row>
    <row r="159" spans="1:10" ht="45.75" thickBot="1" x14ac:dyDescent="0.3">
      <c r="A159" s="372" t="s">
        <v>72</v>
      </c>
      <c r="B159" s="23"/>
      <c r="C159" s="20"/>
      <c r="D159" s="21"/>
      <c r="E159" s="21"/>
      <c r="F159" s="21"/>
      <c r="G159" s="57">
        <f t="shared" si="31"/>
        <v>0</v>
      </c>
      <c r="I159" s="85" t="s">
        <v>84</v>
      </c>
      <c r="J159" s="69">
        <f>J147/J157</f>
        <v>0.14218009478672985</v>
      </c>
    </row>
    <row r="160" spans="1:10" ht="45" x14ac:dyDescent="0.25">
      <c r="A160" s="374"/>
      <c r="B160" s="345" t="s">
        <v>66</v>
      </c>
      <c r="C160" s="325" t="s">
        <v>190</v>
      </c>
      <c r="D160" s="345" t="s">
        <v>191</v>
      </c>
      <c r="E160" s="52" t="s">
        <v>192</v>
      </c>
      <c r="F160" s="52" t="s">
        <v>193</v>
      </c>
      <c r="G160" s="52" t="s">
        <v>194</v>
      </c>
      <c r="I160" s="85" t="s">
        <v>85</v>
      </c>
      <c r="J160" s="69">
        <f>J149/J157</f>
        <v>0.67298578199052128</v>
      </c>
    </row>
    <row r="161" spans="1:10" ht="30" x14ac:dyDescent="0.25">
      <c r="A161" s="368" t="s">
        <v>83</v>
      </c>
      <c r="B161" s="24"/>
      <c r="C161" s="25"/>
      <c r="D161" s="25"/>
      <c r="E161" s="25"/>
      <c r="F161" s="25"/>
      <c r="G161" s="56">
        <f t="shared" ref="G161:G163" si="32">C161+D161-E161-F161</f>
        <v>0</v>
      </c>
    </row>
    <row r="162" spans="1:10" ht="30.75" thickBot="1" x14ac:dyDescent="0.3">
      <c r="A162" s="368" t="s">
        <v>83</v>
      </c>
      <c r="B162" s="24"/>
      <c r="C162" s="25"/>
      <c r="D162" s="25"/>
      <c r="E162" s="25"/>
      <c r="F162" s="25"/>
      <c r="G162" s="56">
        <f t="shared" si="32"/>
        <v>0</v>
      </c>
      <c r="I162" s="101"/>
      <c r="J162" s="70"/>
    </row>
    <row r="163" spans="1:10" ht="45.75" thickBot="1" x14ac:dyDescent="0.3">
      <c r="A163" s="368" t="s">
        <v>83</v>
      </c>
      <c r="B163" s="24"/>
      <c r="C163" s="25"/>
      <c r="D163" s="25"/>
      <c r="E163" s="25"/>
      <c r="F163" s="25"/>
      <c r="G163" s="56">
        <f t="shared" si="32"/>
        <v>0</v>
      </c>
      <c r="I163" s="112" t="s">
        <v>93</v>
      </c>
      <c r="J163" s="71">
        <f>SUM(G150:G152,G154:G159,G165:G167)</f>
        <v>30</v>
      </c>
    </row>
    <row r="164" spans="1:10" ht="45.75" thickBot="1" x14ac:dyDescent="0.3">
      <c r="A164" s="352"/>
      <c r="B164" s="345" t="s">
        <v>66</v>
      </c>
      <c r="C164" s="325" t="s">
        <v>190</v>
      </c>
      <c r="D164" s="345" t="s">
        <v>191</v>
      </c>
      <c r="E164" s="52" t="s">
        <v>192</v>
      </c>
      <c r="F164" s="52" t="s">
        <v>193</v>
      </c>
      <c r="G164" s="52" t="s">
        <v>194</v>
      </c>
      <c r="I164" s="113" t="s">
        <v>94</v>
      </c>
      <c r="J164" s="72">
        <f>SUM(G142:G148,G161:G163)</f>
        <v>112</v>
      </c>
    </row>
    <row r="165" spans="1:10" ht="30" x14ac:dyDescent="0.25">
      <c r="A165" s="372" t="s">
        <v>86</v>
      </c>
      <c r="B165" s="19"/>
      <c r="C165" s="20"/>
      <c r="D165" s="21"/>
      <c r="E165" s="21"/>
      <c r="F165" s="21"/>
      <c r="G165" s="58">
        <f>C165+D165-E165-F165</f>
        <v>0</v>
      </c>
      <c r="I165" s="114" t="s">
        <v>196</v>
      </c>
      <c r="J165" s="73">
        <f>J163+J164+SUM(F171:F178)</f>
        <v>211</v>
      </c>
    </row>
    <row r="166" spans="1:10" ht="60" x14ac:dyDescent="0.25">
      <c r="A166" s="372" t="s">
        <v>86</v>
      </c>
      <c r="B166" s="22"/>
      <c r="C166" s="20"/>
      <c r="D166" s="21"/>
      <c r="E166" s="21"/>
      <c r="F166" s="21"/>
      <c r="G166" s="58">
        <f t="shared" ref="G166:G167" si="33">C166+D166-E166-F166</f>
        <v>0</v>
      </c>
      <c r="I166" s="115" t="s">
        <v>95</v>
      </c>
      <c r="J166" s="18">
        <f>J163/J165</f>
        <v>0.14218009478672985</v>
      </c>
    </row>
    <row r="167" spans="1:10" ht="30.75" thickBot="1" x14ac:dyDescent="0.3">
      <c r="A167" s="372" t="s">
        <v>86</v>
      </c>
      <c r="B167" s="23"/>
      <c r="C167" s="20"/>
      <c r="D167" s="21"/>
      <c r="E167" s="21"/>
      <c r="F167" s="21"/>
      <c r="G167" s="58">
        <f t="shared" si="33"/>
        <v>0</v>
      </c>
      <c r="I167" s="115" t="s">
        <v>96</v>
      </c>
      <c r="J167" s="74">
        <f>(J163+J164)/J165</f>
        <v>0.67298578199052128</v>
      </c>
    </row>
    <row r="169" spans="1:10" ht="21" x14ac:dyDescent="0.25">
      <c r="A169" s="375" t="s">
        <v>78</v>
      </c>
      <c r="B169" s="358"/>
      <c r="C169" s="32"/>
      <c r="D169" s="32"/>
      <c r="E169" s="32"/>
      <c r="F169" s="32"/>
      <c r="H169" s="223"/>
    </row>
    <row r="170" spans="1:10" ht="30" x14ac:dyDescent="0.25">
      <c r="A170" s="344"/>
      <c r="B170" s="345" t="s">
        <v>91</v>
      </c>
      <c r="C170" s="325" t="s">
        <v>195</v>
      </c>
      <c r="D170" s="325" t="s">
        <v>191</v>
      </c>
      <c r="E170" s="325" t="s">
        <v>192</v>
      </c>
      <c r="F170" s="325" t="s">
        <v>92</v>
      </c>
      <c r="H170" s="223"/>
    </row>
    <row r="171" spans="1:10" x14ac:dyDescent="0.25">
      <c r="A171" s="376" t="s">
        <v>79</v>
      </c>
      <c r="B171" s="26" t="s">
        <v>209</v>
      </c>
      <c r="C171" s="9">
        <v>33</v>
      </c>
      <c r="D171" s="9"/>
      <c r="E171" s="9"/>
      <c r="F171" s="53">
        <f>C171+D171-E171</f>
        <v>33</v>
      </c>
      <c r="H171" s="223"/>
    </row>
    <row r="172" spans="1:10" x14ac:dyDescent="0.25">
      <c r="A172" s="376" t="s">
        <v>79</v>
      </c>
      <c r="B172" s="26"/>
      <c r="C172" s="9"/>
      <c r="D172" s="9"/>
      <c r="E172" s="9"/>
      <c r="F172" s="53">
        <f t="shared" ref="F172:F178" si="34">C172+D172-E172</f>
        <v>0</v>
      </c>
      <c r="H172" s="267"/>
    </row>
    <row r="173" spans="1:10" x14ac:dyDescent="0.25">
      <c r="A173" s="376" t="s">
        <v>80</v>
      </c>
      <c r="B173" s="26"/>
      <c r="C173" s="9"/>
      <c r="D173" s="9"/>
      <c r="E173" s="9"/>
      <c r="F173" s="53">
        <f t="shared" si="34"/>
        <v>0</v>
      </c>
    </row>
    <row r="174" spans="1:10" x14ac:dyDescent="0.25">
      <c r="A174" s="376" t="s">
        <v>80</v>
      </c>
      <c r="B174" s="26"/>
      <c r="C174" s="9"/>
      <c r="D174" s="9"/>
      <c r="E174" s="9"/>
      <c r="F174" s="53">
        <f t="shared" si="34"/>
        <v>0</v>
      </c>
    </row>
    <row r="175" spans="1:10" x14ac:dyDescent="0.25">
      <c r="A175" s="377" t="s">
        <v>81</v>
      </c>
      <c r="B175" s="26"/>
      <c r="C175" s="9"/>
      <c r="D175" s="9"/>
      <c r="E175" s="9"/>
      <c r="F175" s="53">
        <f t="shared" si="34"/>
        <v>0</v>
      </c>
    </row>
    <row r="176" spans="1:10" x14ac:dyDescent="0.25">
      <c r="A176" s="377" t="s">
        <v>81</v>
      </c>
      <c r="B176" s="26"/>
      <c r="C176" s="9"/>
      <c r="D176" s="9"/>
      <c r="E176" s="9"/>
      <c r="F176" s="53">
        <f t="shared" si="34"/>
        <v>0</v>
      </c>
    </row>
    <row r="177" spans="1:10" x14ac:dyDescent="0.25">
      <c r="A177" s="377" t="s">
        <v>82</v>
      </c>
      <c r="B177" s="26" t="s">
        <v>210</v>
      </c>
      <c r="C177" s="9">
        <v>6</v>
      </c>
      <c r="D177" s="9"/>
      <c r="E177" s="9"/>
      <c r="F177" s="53">
        <f t="shared" si="34"/>
        <v>6</v>
      </c>
    </row>
    <row r="178" spans="1:10" x14ac:dyDescent="0.25">
      <c r="A178" s="377" t="s">
        <v>82</v>
      </c>
      <c r="B178" s="26" t="s">
        <v>211</v>
      </c>
      <c r="C178" s="9">
        <v>30</v>
      </c>
      <c r="D178" s="9"/>
      <c r="E178" s="9"/>
      <c r="F178" s="53">
        <f t="shared" si="34"/>
        <v>30</v>
      </c>
    </row>
    <row r="181" spans="1:10" x14ac:dyDescent="0.25">
      <c r="A181" s="363" t="s">
        <v>105</v>
      </c>
      <c r="B181" s="172" t="s">
        <v>151</v>
      </c>
      <c r="D181" s="312"/>
      <c r="E181" s="54"/>
      <c r="F181" s="54"/>
      <c r="G181" s="54"/>
      <c r="I181" s="32"/>
      <c r="J181" s="32"/>
    </row>
    <row r="182" spans="1:10" ht="23.25" x14ac:dyDescent="0.25">
      <c r="A182" s="364" t="s">
        <v>27</v>
      </c>
      <c r="B182" s="343"/>
      <c r="E182" s="54"/>
      <c r="F182" s="54"/>
      <c r="G182" s="54"/>
      <c r="I182" s="32"/>
      <c r="J182" s="32"/>
    </row>
    <row r="183" spans="1:10" ht="45" x14ac:dyDescent="0.25">
      <c r="A183" s="365" t="s">
        <v>65</v>
      </c>
      <c r="B183" s="366" t="s">
        <v>66</v>
      </c>
      <c r="C183" s="367" t="s">
        <v>190</v>
      </c>
      <c r="D183" s="366" t="s">
        <v>191</v>
      </c>
      <c r="E183" s="55" t="s">
        <v>192</v>
      </c>
      <c r="F183" s="55" t="s">
        <v>193</v>
      </c>
      <c r="G183" s="55" t="s">
        <v>194</v>
      </c>
      <c r="I183" s="59" t="s">
        <v>199</v>
      </c>
      <c r="J183" s="59" t="s">
        <v>27</v>
      </c>
    </row>
    <row r="184" spans="1:10" x14ac:dyDescent="0.25">
      <c r="A184" s="368" t="s">
        <v>67</v>
      </c>
      <c r="B184" s="24" t="s">
        <v>205</v>
      </c>
      <c r="C184" s="25">
        <v>80</v>
      </c>
      <c r="D184" s="25"/>
      <c r="E184" s="25"/>
      <c r="F184" s="25"/>
      <c r="G184" s="56">
        <f>C184+D184-E184-F184</f>
        <v>80</v>
      </c>
      <c r="I184" s="104" t="s">
        <v>67</v>
      </c>
      <c r="J184" s="60">
        <f>SUM(G184:G190)</f>
        <v>115</v>
      </c>
    </row>
    <row r="185" spans="1:10" x14ac:dyDescent="0.25">
      <c r="A185" s="368" t="s">
        <v>67</v>
      </c>
      <c r="B185" s="24" t="s">
        <v>206</v>
      </c>
      <c r="C185" s="25">
        <v>35</v>
      </c>
      <c r="D185" s="25"/>
      <c r="E185" s="25"/>
      <c r="F185" s="25"/>
      <c r="G185" s="56">
        <f t="shared" ref="G185:G190" si="35">C185+D185-E185-F185</f>
        <v>35</v>
      </c>
      <c r="I185" s="105" t="s">
        <v>71</v>
      </c>
      <c r="J185" s="61">
        <f>SUM(G192:G194)</f>
        <v>16</v>
      </c>
    </row>
    <row r="186" spans="1:10" x14ac:dyDescent="0.25">
      <c r="A186" s="368" t="s">
        <v>67</v>
      </c>
      <c r="B186" s="24"/>
      <c r="C186" s="25"/>
      <c r="D186" s="25"/>
      <c r="E186" s="25"/>
      <c r="F186" s="25"/>
      <c r="G186" s="56">
        <f t="shared" si="35"/>
        <v>0</v>
      </c>
      <c r="I186" s="105" t="s">
        <v>72</v>
      </c>
      <c r="J186" s="61">
        <f>SUM(G196:G201)</f>
        <v>14</v>
      </c>
    </row>
    <row r="187" spans="1:10" ht="30" x14ac:dyDescent="0.25">
      <c r="A187" s="368" t="s">
        <v>67</v>
      </c>
      <c r="B187" s="24"/>
      <c r="C187" s="25"/>
      <c r="D187" s="25"/>
      <c r="E187" s="25"/>
      <c r="F187" s="25"/>
      <c r="G187" s="56">
        <f t="shared" si="35"/>
        <v>0</v>
      </c>
      <c r="I187" s="104" t="s">
        <v>73</v>
      </c>
      <c r="J187" s="60">
        <f>SUM(G203:G205)</f>
        <v>0</v>
      </c>
    </row>
    <row r="188" spans="1:10" ht="30" x14ac:dyDescent="0.25">
      <c r="A188" s="368" t="s">
        <v>67</v>
      </c>
      <c r="B188" s="24"/>
      <c r="C188" s="25"/>
      <c r="D188" s="25"/>
      <c r="E188" s="25"/>
      <c r="F188" s="25"/>
      <c r="G188" s="56">
        <f t="shared" si="35"/>
        <v>0</v>
      </c>
      <c r="I188" s="105" t="s">
        <v>75</v>
      </c>
      <c r="J188" s="61">
        <f>SUM(G207:G209)</f>
        <v>0</v>
      </c>
    </row>
    <row r="189" spans="1:10" ht="45" x14ac:dyDescent="0.25">
      <c r="A189" s="368" t="s">
        <v>67</v>
      </c>
      <c r="B189" s="24"/>
      <c r="C189" s="25"/>
      <c r="D189" s="25"/>
      <c r="E189" s="25"/>
      <c r="F189" s="25"/>
      <c r="G189" s="56">
        <f t="shared" si="35"/>
        <v>0</v>
      </c>
      <c r="I189" s="106" t="s">
        <v>76</v>
      </c>
      <c r="J189" s="62">
        <f>J186+J188+J185</f>
        <v>30</v>
      </c>
    </row>
    <row r="190" spans="1:10" ht="45" x14ac:dyDescent="0.25">
      <c r="A190" s="368" t="s">
        <v>67</v>
      </c>
      <c r="B190" s="24"/>
      <c r="C190" s="25"/>
      <c r="D190" s="25"/>
      <c r="E190" s="25"/>
      <c r="F190" s="25"/>
      <c r="G190" s="56">
        <f t="shared" si="35"/>
        <v>0</v>
      </c>
      <c r="I190" s="107" t="s">
        <v>77</v>
      </c>
      <c r="J190" s="63">
        <f>J184+J187</f>
        <v>115</v>
      </c>
    </row>
    <row r="191" spans="1:10" ht="45.75" thickBot="1" x14ac:dyDescent="0.3">
      <c r="A191" s="352"/>
      <c r="B191" s="345" t="s">
        <v>66</v>
      </c>
      <c r="C191" s="325" t="s">
        <v>190</v>
      </c>
      <c r="D191" s="345" t="s">
        <v>191</v>
      </c>
      <c r="E191" s="52" t="s">
        <v>192</v>
      </c>
      <c r="F191" s="52" t="s">
        <v>193</v>
      </c>
      <c r="G191" s="52" t="s">
        <v>194</v>
      </c>
      <c r="I191" s="108" t="s">
        <v>106</v>
      </c>
      <c r="J191" s="49">
        <f>(J189+J190)</f>
        <v>145</v>
      </c>
    </row>
    <row r="192" spans="1:10" ht="45" x14ac:dyDescent="0.25">
      <c r="A192" s="372" t="s">
        <v>74</v>
      </c>
      <c r="B192" s="19" t="s">
        <v>208</v>
      </c>
      <c r="C192" s="20">
        <v>16</v>
      </c>
      <c r="D192" s="21"/>
      <c r="E192" s="21"/>
      <c r="F192" s="21"/>
      <c r="G192" s="57">
        <f t="shared" ref="G192:G194" si="36">C192+D192-E192-F192</f>
        <v>16</v>
      </c>
      <c r="I192" s="85" t="s">
        <v>78</v>
      </c>
      <c r="J192" s="31"/>
    </row>
    <row r="193" spans="1:10" ht="45" x14ac:dyDescent="0.25">
      <c r="A193" s="372" t="s">
        <v>74</v>
      </c>
      <c r="B193" s="22"/>
      <c r="C193" s="20"/>
      <c r="D193" s="21"/>
      <c r="E193" s="21"/>
      <c r="F193" s="21"/>
      <c r="G193" s="57">
        <f t="shared" si="36"/>
        <v>0</v>
      </c>
      <c r="I193" s="109" t="s">
        <v>79</v>
      </c>
      <c r="J193" s="64">
        <f>SUM(F213:F214)</f>
        <v>30</v>
      </c>
    </row>
    <row r="194" spans="1:10" ht="45.75" thickBot="1" x14ac:dyDescent="0.3">
      <c r="A194" s="372" t="s">
        <v>74</v>
      </c>
      <c r="B194" s="23"/>
      <c r="C194" s="20"/>
      <c r="D194" s="21"/>
      <c r="E194" s="21"/>
      <c r="F194" s="21"/>
      <c r="G194" s="57">
        <f t="shared" si="36"/>
        <v>0</v>
      </c>
      <c r="I194" s="109" t="s">
        <v>80</v>
      </c>
      <c r="J194" s="64">
        <f>SUM(F215:F216)</f>
        <v>0</v>
      </c>
    </row>
    <row r="195" spans="1:10" ht="45.75" thickBot="1" x14ac:dyDescent="0.3">
      <c r="A195" s="352"/>
      <c r="B195" s="345" t="s">
        <v>66</v>
      </c>
      <c r="C195" s="325" t="s">
        <v>190</v>
      </c>
      <c r="D195" s="345" t="s">
        <v>191</v>
      </c>
      <c r="E195" s="52" t="s">
        <v>192</v>
      </c>
      <c r="F195" s="52" t="s">
        <v>193</v>
      </c>
      <c r="G195" s="52" t="s">
        <v>194</v>
      </c>
      <c r="I195" s="110" t="s">
        <v>81</v>
      </c>
      <c r="J195" s="65">
        <f>SUM(F217:F218)</f>
        <v>0</v>
      </c>
    </row>
    <row r="196" spans="1:10" x14ac:dyDescent="0.25">
      <c r="A196" s="372" t="s">
        <v>72</v>
      </c>
      <c r="B196" s="19" t="s">
        <v>212</v>
      </c>
      <c r="C196" s="20">
        <v>14</v>
      </c>
      <c r="D196" s="21"/>
      <c r="E196" s="21"/>
      <c r="F196" s="21"/>
      <c r="G196" s="57">
        <f t="shared" ref="G196:G201" si="37">C196+D196-E196-F196</f>
        <v>14</v>
      </c>
      <c r="I196" s="110" t="s">
        <v>82</v>
      </c>
      <c r="J196" s="65">
        <f>SUM(F219:F220)</f>
        <v>34</v>
      </c>
    </row>
    <row r="197" spans="1:10" x14ac:dyDescent="0.25">
      <c r="A197" s="372" t="s">
        <v>72</v>
      </c>
      <c r="B197" s="22"/>
      <c r="C197" s="20"/>
      <c r="D197" s="21"/>
      <c r="E197" s="21"/>
      <c r="F197" s="21"/>
      <c r="G197" s="57">
        <f t="shared" si="37"/>
        <v>0</v>
      </c>
      <c r="I197" s="111" t="s">
        <v>104</v>
      </c>
      <c r="J197" s="66">
        <f>SUM(J193:J196)</f>
        <v>64</v>
      </c>
    </row>
    <row r="198" spans="1:10" x14ac:dyDescent="0.25">
      <c r="A198" s="372" t="s">
        <v>72</v>
      </c>
      <c r="B198" s="22"/>
      <c r="C198" s="20"/>
      <c r="D198" s="21"/>
      <c r="E198" s="21"/>
      <c r="F198" s="21"/>
      <c r="G198" s="57">
        <f t="shared" si="37"/>
        <v>0</v>
      </c>
      <c r="I198" s="67"/>
      <c r="J198" s="67"/>
    </row>
    <row r="199" spans="1:10" x14ac:dyDescent="0.25">
      <c r="A199" s="372" t="s">
        <v>72</v>
      </c>
      <c r="B199" s="22"/>
      <c r="C199" s="20"/>
      <c r="D199" s="21"/>
      <c r="E199" s="21"/>
      <c r="F199" s="21"/>
      <c r="G199" s="57">
        <f t="shared" si="37"/>
        <v>0</v>
      </c>
      <c r="I199" s="98" t="s">
        <v>198</v>
      </c>
      <c r="J199" s="68">
        <f>J189+J190+SUM(J193:J196)</f>
        <v>209</v>
      </c>
    </row>
    <row r="200" spans="1:10" x14ac:dyDescent="0.25">
      <c r="A200" s="372" t="s">
        <v>72</v>
      </c>
      <c r="B200" s="22"/>
      <c r="C200" s="20"/>
      <c r="D200" s="21"/>
      <c r="E200" s="21"/>
      <c r="F200" s="21"/>
      <c r="G200" s="57">
        <f t="shared" si="37"/>
        <v>0</v>
      </c>
      <c r="I200" s="67"/>
      <c r="J200" s="67"/>
    </row>
    <row r="201" spans="1:10" ht="45.75" thickBot="1" x14ac:dyDescent="0.3">
      <c r="A201" s="372" t="s">
        <v>72</v>
      </c>
      <c r="B201" s="23"/>
      <c r="C201" s="20"/>
      <c r="D201" s="21"/>
      <c r="E201" s="21"/>
      <c r="F201" s="21"/>
      <c r="G201" s="57">
        <f t="shared" si="37"/>
        <v>0</v>
      </c>
      <c r="I201" s="85" t="s">
        <v>84</v>
      </c>
      <c r="J201" s="69">
        <f>J189/J199</f>
        <v>0.14354066985645933</v>
      </c>
    </row>
    <row r="202" spans="1:10" ht="45" x14ac:dyDescent="0.25">
      <c r="A202" s="374"/>
      <c r="B202" s="345" t="s">
        <v>66</v>
      </c>
      <c r="C202" s="325" t="s">
        <v>190</v>
      </c>
      <c r="D202" s="345" t="s">
        <v>191</v>
      </c>
      <c r="E202" s="52" t="s">
        <v>192</v>
      </c>
      <c r="F202" s="52" t="s">
        <v>193</v>
      </c>
      <c r="G202" s="52" t="s">
        <v>194</v>
      </c>
      <c r="I202" s="85" t="s">
        <v>85</v>
      </c>
      <c r="J202" s="69">
        <f>J191/J199</f>
        <v>0.69377990430622005</v>
      </c>
    </row>
    <row r="203" spans="1:10" ht="30" x14ac:dyDescent="0.25">
      <c r="A203" s="368" t="s">
        <v>83</v>
      </c>
      <c r="B203" s="24"/>
      <c r="C203" s="25"/>
      <c r="D203" s="25"/>
      <c r="E203" s="25"/>
      <c r="F203" s="25"/>
      <c r="G203" s="56">
        <f t="shared" ref="G203:G205" si="38">C203+D203-E203-F203</f>
        <v>0</v>
      </c>
    </row>
    <row r="204" spans="1:10" ht="30.75" thickBot="1" x14ac:dyDescent="0.3">
      <c r="A204" s="368" t="s">
        <v>83</v>
      </c>
      <c r="B204" s="24"/>
      <c r="C204" s="25"/>
      <c r="D204" s="25"/>
      <c r="E204" s="25"/>
      <c r="F204" s="25"/>
      <c r="G204" s="56">
        <f t="shared" si="38"/>
        <v>0</v>
      </c>
      <c r="I204" s="101"/>
      <c r="J204" s="70"/>
    </row>
    <row r="205" spans="1:10" ht="45.75" thickBot="1" x14ac:dyDescent="0.3">
      <c r="A205" s="368" t="s">
        <v>83</v>
      </c>
      <c r="B205" s="24"/>
      <c r="C205" s="25"/>
      <c r="D205" s="25"/>
      <c r="E205" s="25"/>
      <c r="F205" s="25"/>
      <c r="G205" s="56">
        <f t="shared" si="38"/>
        <v>0</v>
      </c>
      <c r="I205" s="112" t="s">
        <v>93</v>
      </c>
      <c r="J205" s="71">
        <f>SUM(G192:G194,G196:G201,G207:G209)</f>
        <v>30</v>
      </c>
    </row>
    <row r="206" spans="1:10" ht="45.75" thickBot="1" x14ac:dyDescent="0.3">
      <c r="A206" s="352"/>
      <c r="B206" s="345" t="s">
        <v>66</v>
      </c>
      <c r="C206" s="325" t="s">
        <v>190</v>
      </c>
      <c r="D206" s="345" t="s">
        <v>191</v>
      </c>
      <c r="E206" s="52" t="s">
        <v>192</v>
      </c>
      <c r="F206" s="52" t="s">
        <v>193</v>
      </c>
      <c r="G206" s="52" t="s">
        <v>194</v>
      </c>
      <c r="I206" s="113" t="s">
        <v>94</v>
      </c>
      <c r="J206" s="72">
        <f>SUM(G184:G190,G203:G205)</f>
        <v>115</v>
      </c>
    </row>
    <row r="207" spans="1:10" ht="30" x14ac:dyDescent="0.25">
      <c r="A207" s="372" t="s">
        <v>86</v>
      </c>
      <c r="B207" s="19"/>
      <c r="C207" s="20"/>
      <c r="D207" s="21"/>
      <c r="E207" s="21"/>
      <c r="F207" s="21"/>
      <c r="G207" s="58">
        <f>C207+D207-E207-F207</f>
        <v>0</v>
      </c>
      <c r="I207" s="114" t="s">
        <v>196</v>
      </c>
      <c r="J207" s="73">
        <f>J205+J206+SUM(F213:F220)</f>
        <v>209</v>
      </c>
    </row>
    <row r="208" spans="1:10" ht="60" x14ac:dyDescent="0.25">
      <c r="A208" s="372" t="s">
        <v>86</v>
      </c>
      <c r="B208" s="22"/>
      <c r="C208" s="20"/>
      <c r="D208" s="21"/>
      <c r="E208" s="21"/>
      <c r="F208" s="21"/>
      <c r="G208" s="58">
        <f t="shared" ref="G208:G209" si="39">C208+D208-E208-F208</f>
        <v>0</v>
      </c>
      <c r="I208" s="115" t="s">
        <v>95</v>
      </c>
      <c r="J208" s="18">
        <f>J205/J207</f>
        <v>0.14354066985645933</v>
      </c>
    </row>
    <row r="209" spans="1:10" ht="30.75" thickBot="1" x14ac:dyDescent="0.3">
      <c r="A209" s="372" t="s">
        <v>86</v>
      </c>
      <c r="B209" s="23"/>
      <c r="C209" s="20"/>
      <c r="D209" s="21"/>
      <c r="E209" s="21"/>
      <c r="F209" s="21"/>
      <c r="G209" s="58">
        <f t="shared" si="39"/>
        <v>0</v>
      </c>
      <c r="I209" s="115" t="s">
        <v>96</v>
      </c>
      <c r="J209" s="74">
        <f>(J205+J206)/J207</f>
        <v>0.69377990430622005</v>
      </c>
    </row>
    <row r="211" spans="1:10" ht="21" x14ac:dyDescent="0.25">
      <c r="A211" s="375" t="s">
        <v>78</v>
      </c>
      <c r="B211" s="358"/>
      <c r="C211" s="32"/>
      <c r="D211" s="32"/>
      <c r="E211" s="32"/>
      <c r="F211" s="32"/>
      <c r="H211" s="223"/>
    </row>
    <row r="212" spans="1:10" ht="30" x14ac:dyDescent="0.25">
      <c r="A212" s="344"/>
      <c r="B212" s="345" t="s">
        <v>91</v>
      </c>
      <c r="C212" s="325" t="s">
        <v>195</v>
      </c>
      <c r="D212" s="325" t="s">
        <v>191</v>
      </c>
      <c r="E212" s="325" t="s">
        <v>192</v>
      </c>
      <c r="F212" s="325" t="s">
        <v>92</v>
      </c>
      <c r="H212" s="223"/>
    </row>
    <row r="213" spans="1:10" x14ac:dyDescent="0.25">
      <c r="A213" s="376" t="s">
        <v>79</v>
      </c>
      <c r="B213" s="26" t="s">
        <v>209</v>
      </c>
      <c r="C213" s="9">
        <v>30</v>
      </c>
      <c r="D213" s="9"/>
      <c r="E213" s="9"/>
      <c r="F213" s="53">
        <f>C213+D213-E213</f>
        <v>30</v>
      </c>
      <c r="H213" s="223"/>
    </row>
    <row r="214" spans="1:10" x14ac:dyDescent="0.25">
      <c r="A214" s="376" t="s">
        <v>79</v>
      </c>
      <c r="B214" s="26"/>
      <c r="C214" s="9"/>
      <c r="D214" s="9"/>
      <c r="E214" s="9"/>
      <c r="F214" s="53">
        <f t="shared" ref="F214:F220" si="40">C214+D214-E214</f>
        <v>0</v>
      </c>
      <c r="H214" s="267"/>
    </row>
    <row r="215" spans="1:10" x14ac:dyDescent="0.25">
      <c r="A215" s="376" t="s">
        <v>80</v>
      </c>
      <c r="B215" s="26"/>
      <c r="C215" s="9"/>
      <c r="D215" s="9"/>
      <c r="E215" s="9"/>
      <c r="F215" s="53">
        <f t="shared" si="40"/>
        <v>0</v>
      </c>
    </row>
    <row r="216" spans="1:10" x14ac:dyDescent="0.25">
      <c r="A216" s="376" t="s">
        <v>80</v>
      </c>
      <c r="B216" s="26"/>
      <c r="C216" s="9"/>
      <c r="D216" s="9"/>
      <c r="E216" s="9"/>
      <c r="F216" s="53">
        <f t="shared" si="40"/>
        <v>0</v>
      </c>
    </row>
    <row r="217" spans="1:10" x14ac:dyDescent="0.25">
      <c r="A217" s="377" t="s">
        <v>81</v>
      </c>
      <c r="B217" s="26"/>
      <c r="C217" s="9"/>
      <c r="D217" s="9"/>
      <c r="E217" s="9"/>
      <c r="F217" s="53">
        <f t="shared" si="40"/>
        <v>0</v>
      </c>
    </row>
    <row r="218" spans="1:10" x14ac:dyDescent="0.25">
      <c r="A218" s="377" t="s">
        <v>81</v>
      </c>
      <c r="B218" s="26"/>
      <c r="C218" s="9"/>
      <c r="D218" s="9"/>
      <c r="E218" s="9"/>
      <c r="F218" s="53">
        <f t="shared" si="40"/>
        <v>0</v>
      </c>
    </row>
    <row r="219" spans="1:10" x14ac:dyDescent="0.25">
      <c r="A219" s="377" t="s">
        <v>82</v>
      </c>
      <c r="B219" s="26" t="s">
        <v>210</v>
      </c>
      <c r="C219" s="9">
        <v>6</v>
      </c>
      <c r="D219" s="9"/>
      <c r="E219" s="9"/>
      <c r="F219" s="53">
        <f t="shared" si="40"/>
        <v>6</v>
      </c>
    </row>
    <row r="220" spans="1:10" x14ac:dyDescent="0.25">
      <c r="A220" s="377" t="s">
        <v>82</v>
      </c>
      <c r="B220" s="26" t="s">
        <v>211</v>
      </c>
      <c r="C220" s="9">
        <v>28</v>
      </c>
      <c r="D220" s="9"/>
      <c r="E220" s="9"/>
      <c r="F220" s="53">
        <f t="shared" si="40"/>
        <v>28</v>
      </c>
    </row>
    <row r="223" spans="1:10" x14ac:dyDescent="0.25">
      <c r="A223" s="363" t="s">
        <v>105</v>
      </c>
      <c r="B223" s="172" t="s">
        <v>151</v>
      </c>
      <c r="D223" s="312"/>
      <c r="E223" s="54"/>
      <c r="F223" s="54"/>
      <c r="G223" s="54"/>
      <c r="I223" s="32"/>
      <c r="J223" s="32"/>
    </row>
    <row r="224" spans="1:10" ht="23.25" x14ac:dyDescent="0.25">
      <c r="A224" s="364" t="s">
        <v>28</v>
      </c>
      <c r="B224" s="343"/>
      <c r="E224" s="54"/>
      <c r="F224" s="54"/>
      <c r="G224" s="54"/>
      <c r="I224" s="32"/>
      <c r="J224" s="32"/>
    </row>
    <row r="225" spans="1:10" ht="45" x14ac:dyDescent="0.25">
      <c r="A225" s="365" t="s">
        <v>65</v>
      </c>
      <c r="B225" s="366" t="s">
        <v>66</v>
      </c>
      <c r="C225" s="367" t="s">
        <v>190</v>
      </c>
      <c r="D225" s="366" t="s">
        <v>191</v>
      </c>
      <c r="E225" s="55" t="s">
        <v>192</v>
      </c>
      <c r="F225" s="55" t="s">
        <v>193</v>
      </c>
      <c r="G225" s="55" t="s">
        <v>194</v>
      </c>
      <c r="I225" s="59" t="s">
        <v>199</v>
      </c>
      <c r="J225" s="59" t="s">
        <v>28</v>
      </c>
    </row>
    <row r="226" spans="1:10" x14ac:dyDescent="0.25">
      <c r="A226" s="368" t="s">
        <v>67</v>
      </c>
      <c r="B226" s="24" t="s">
        <v>205</v>
      </c>
      <c r="C226" s="25">
        <v>80</v>
      </c>
      <c r="D226" s="25"/>
      <c r="E226" s="25"/>
      <c r="F226" s="25"/>
      <c r="G226" s="56">
        <f>C226+D226-E226-F226</f>
        <v>80</v>
      </c>
      <c r="I226" s="104" t="s">
        <v>67</v>
      </c>
      <c r="J226" s="60">
        <f>SUM(G226:G232)</f>
        <v>130</v>
      </c>
    </row>
    <row r="227" spans="1:10" x14ac:dyDescent="0.25">
      <c r="A227" s="368" t="s">
        <v>67</v>
      </c>
      <c r="B227" s="24" t="s">
        <v>206</v>
      </c>
      <c r="C227" s="25">
        <v>50</v>
      </c>
      <c r="D227" s="25"/>
      <c r="E227" s="25"/>
      <c r="F227" s="25"/>
      <c r="G227" s="56">
        <f t="shared" ref="G227:G232" si="41">C227+D227-E227-F227</f>
        <v>50</v>
      </c>
      <c r="I227" s="105" t="s">
        <v>71</v>
      </c>
      <c r="J227" s="61">
        <f>SUM(G234:G236)</f>
        <v>16</v>
      </c>
    </row>
    <row r="228" spans="1:10" x14ac:dyDescent="0.25">
      <c r="A228" s="368" t="s">
        <v>67</v>
      </c>
      <c r="B228" s="24"/>
      <c r="C228" s="25"/>
      <c r="D228" s="25"/>
      <c r="E228" s="25"/>
      <c r="F228" s="25"/>
      <c r="G228" s="56">
        <f t="shared" si="41"/>
        <v>0</v>
      </c>
      <c r="I228" s="105" t="s">
        <v>72</v>
      </c>
      <c r="J228" s="61">
        <f>SUM(G238:G243)</f>
        <v>10</v>
      </c>
    </row>
    <row r="229" spans="1:10" ht="30" x14ac:dyDescent="0.25">
      <c r="A229" s="368" t="s">
        <v>67</v>
      </c>
      <c r="B229" s="24"/>
      <c r="C229" s="25"/>
      <c r="D229" s="25"/>
      <c r="E229" s="25"/>
      <c r="F229" s="25"/>
      <c r="G229" s="56">
        <f t="shared" si="41"/>
        <v>0</v>
      </c>
      <c r="I229" s="104" t="s">
        <v>73</v>
      </c>
      <c r="J229" s="60">
        <f>SUM(G245:G247)</f>
        <v>0</v>
      </c>
    </row>
    <row r="230" spans="1:10" ht="30" x14ac:dyDescent="0.25">
      <c r="A230" s="368" t="s">
        <v>67</v>
      </c>
      <c r="B230" s="24"/>
      <c r="C230" s="25"/>
      <c r="D230" s="25"/>
      <c r="E230" s="25"/>
      <c r="F230" s="25"/>
      <c r="G230" s="56">
        <f t="shared" si="41"/>
        <v>0</v>
      </c>
      <c r="I230" s="105" t="s">
        <v>75</v>
      </c>
      <c r="J230" s="61">
        <f>SUM(G249:G251)</f>
        <v>0</v>
      </c>
    </row>
    <row r="231" spans="1:10" ht="45" x14ac:dyDescent="0.25">
      <c r="A231" s="368" t="s">
        <v>67</v>
      </c>
      <c r="B231" s="24"/>
      <c r="C231" s="25"/>
      <c r="D231" s="25"/>
      <c r="E231" s="25"/>
      <c r="F231" s="25"/>
      <c r="G231" s="56">
        <f t="shared" si="41"/>
        <v>0</v>
      </c>
      <c r="I231" s="106" t="s">
        <v>76</v>
      </c>
      <c r="J231" s="62">
        <f>J228+J230+J227</f>
        <v>26</v>
      </c>
    </row>
    <row r="232" spans="1:10" ht="45" x14ac:dyDescent="0.25">
      <c r="A232" s="368" t="s">
        <v>67</v>
      </c>
      <c r="B232" s="24"/>
      <c r="C232" s="25"/>
      <c r="D232" s="25"/>
      <c r="E232" s="25"/>
      <c r="F232" s="25"/>
      <c r="G232" s="56">
        <f t="shared" si="41"/>
        <v>0</v>
      </c>
      <c r="I232" s="107" t="s">
        <v>77</v>
      </c>
      <c r="J232" s="63">
        <f>J226+J229</f>
        <v>130</v>
      </c>
    </row>
    <row r="233" spans="1:10" ht="45.75" thickBot="1" x14ac:dyDescent="0.3">
      <c r="A233" s="352"/>
      <c r="B233" s="345" t="s">
        <v>66</v>
      </c>
      <c r="C233" s="325" t="s">
        <v>190</v>
      </c>
      <c r="D233" s="345" t="s">
        <v>191</v>
      </c>
      <c r="E233" s="52" t="s">
        <v>192</v>
      </c>
      <c r="F233" s="52" t="s">
        <v>193</v>
      </c>
      <c r="G233" s="52" t="s">
        <v>194</v>
      </c>
      <c r="I233" s="108" t="s">
        <v>106</v>
      </c>
      <c r="J233" s="49">
        <f>(J231+J232)</f>
        <v>156</v>
      </c>
    </row>
    <row r="234" spans="1:10" ht="45" x14ac:dyDescent="0.25">
      <c r="A234" s="372" t="s">
        <v>74</v>
      </c>
      <c r="B234" s="19" t="s">
        <v>208</v>
      </c>
      <c r="C234" s="20">
        <v>16</v>
      </c>
      <c r="D234" s="21"/>
      <c r="E234" s="21"/>
      <c r="F234" s="21"/>
      <c r="G234" s="57">
        <f t="shared" ref="G234:G236" si="42">C234+D234-E234-F234</f>
        <v>16</v>
      </c>
      <c r="I234" s="85" t="s">
        <v>78</v>
      </c>
      <c r="J234" s="31"/>
    </row>
    <row r="235" spans="1:10" ht="45" x14ac:dyDescent="0.25">
      <c r="A235" s="372" t="s">
        <v>74</v>
      </c>
      <c r="B235" s="22"/>
      <c r="C235" s="20"/>
      <c r="D235" s="21"/>
      <c r="E235" s="21"/>
      <c r="F235" s="21"/>
      <c r="G235" s="57">
        <f t="shared" si="42"/>
        <v>0</v>
      </c>
      <c r="I235" s="109" t="s">
        <v>79</v>
      </c>
      <c r="J235" s="64">
        <f>SUM(F255:F256)</f>
        <v>20</v>
      </c>
    </row>
    <row r="236" spans="1:10" ht="45.75" thickBot="1" x14ac:dyDescent="0.3">
      <c r="A236" s="372" t="s">
        <v>74</v>
      </c>
      <c r="B236" s="23"/>
      <c r="C236" s="20"/>
      <c r="D236" s="21"/>
      <c r="E236" s="21"/>
      <c r="F236" s="21"/>
      <c r="G236" s="57">
        <f t="shared" si="42"/>
        <v>0</v>
      </c>
      <c r="I236" s="109" t="s">
        <v>80</v>
      </c>
      <c r="J236" s="64">
        <f>SUM(F257:F258)</f>
        <v>0</v>
      </c>
    </row>
    <row r="237" spans="1:10" ht="45.75" thickBot="1" x14ac:dyDescent="0.3">
      <c r="A237" s="352"/>
      <c r="B237" s="345" t="s">
        <v>66</v>
      </c>
      <c r="C237" s="325" t="s">
        <v>190</v>
      </c>
      <c r="D237" s="345" t="s">
        <v>191</v>
      </c>
      <c r="E237" s="52" t="s">
        <v>192</v>
      </c>
      <c r="F237" s="52" t="s">
        <v>193</v>
      </c>
      <c r="G237" s="52" t="s">
        <v>194</v>
      </c>
      <c r="I237" s="110" t="s">
        <v>81</v>
      </c>
      <c r="J237" s="65">
        <f>SUM(F259:F260)</f>
        <v>0</v>
      </c>
    </row>
    <row r="238" spans="1:10" x14ac:dyDescent="0.25">
      <c r="A238" s="372" t="s">
        <v>72</v>
      </c>
      <c r="B238" s="19" t="s">
        <v>212</v>
      </c>
      <c r="C238" s="20">
        <v>10</v>
      </c>
      <c r="D238" s="21"/>
      <c r="E238" s="21"/>
      <c r="F238" s="21"/>
      <c r="G238" s="57">
        <f t="shared" ref="G238:G243" si="43">C238+D238-E238-F238</f>
        <v>10</v>
      </c>
      <c r="I238" s="110" t="s">
        <v>82</v>
      </c>
      <c r="J238" s="65">
        <f>SUM(F261:F262)</f>
        <v>40</v>
      </c>
    </row>
    <row r="239" spans="1:10" x14ac:dyDescent="0.25">
      <c r="A239" s="372" t="s">
        <v>72</v>
      </c>
      <c r="B239" s="22"/>
      <c r="C239" s="20"/>
      <c r="D239" s="21"/>
      <c r="E239" s="21"/>
      <c r="F239" s="21"/>
      <c r="G239" s="57">
        <f t="shared" si="43"/>
        <v>0</v>
      </c>
      <c r="I239" s="111" t="s">
        <v>104</v>
      </c>
      <c r="J239" s="66">
        <f>SUM(J235:J238)</f>
        <v>60</v>
      </c>
    </row>
    <row r="240" spans="1:10" x14ac:dyDescent="0.25">
      <c r="A240" s="372" t="s">
        <v>72</v>
      </c>
      <c r="B240" s="22"/>
      <c r="C240" s="20"/>
      <c r="D240" s="21"/>
      <c r="E240" s="21"/>
      <c r="F240" s="21"/>
      <c r="G240" s="57">
        <f t="shared" si="43"/>
        <v>0</v>
      </c>
      <c r="I240" s="67"/>
      <c r="J240" s="67"/>
    </row>
    <row r="241" spans="1:10" x14ac:dyDescent="0.25">
      <c r="A241" s="372" t="s">
        <v>72</v>
      </c>
      <c r="B241" s="22"/>
      <c r="C241" s="20"/>
      <c r="D241" s="21"/>
      <c r="E241" s="21"/>
      <c r="F241" s="21"/>
      <c r="G241" s="57">
        <f t="shared" si="43"/>
        <v>0</v>
      </c>
      <c r="I241" s="98" t="s">
        <v>198</v>
      </c>
      <c r="J241" s="68">
        <f>J231+J232+SUM(J235:J238)</f>
        <v>216</v>
      </c>
    </row>
    <row r="242" spans="1:10" x14ac:dyDescent="0.25">
      <c r="A242" s="372" t="s">
        <v>72</v>
      </c>
      <c r="B242" s="22"/>
      <c r="C242" s="20"/>
      <c r="D242" s="21"/>
      <c r="E242" s="21"/>
      <c r="F242" s="21"/>
      <c r="G242" s="57">
        <f t="shared" si="43"/>
        <v>0</v>
      </c>
      <c r="I242" s="67"/>
      <c r="J242" s="67"/>
    </row>
    <row r="243" spans="1:10" ht="45.75" thickBot="1" x14ac:dyDescent="0.3">
      <c r="A243" s="372" t="s">
        <v>72</v>
      </c>
      <c r="B243" s="23"/>
      <c r="C243" s="20"/>
      <c r="D243" s="21"/>
      <c r="E243" s="21"/>
      <c r="F243" s="21"/>
      <c r="G243" s="57">
        <f t="shared" si="43"/>
        <v>0</v>
      </c>
      <c r="I243" s="85" t="s">
        <v>84</v>
      </c>
      <c r="J243" s="69">
        <f>J231/J241</f>
        <v>0.12037037037037036</v>
      </c>
    </row>
    <row r="244" spans="1:10" ht="45" x14ac:dyDescent="0.25">
      <c r="A244" s="374"/>
      <c r="B244" s="345" t="s">
        <v>66</v>
      </c>
      <c r="C244" s="325" t="s">
        <v>190</v>
      </c>
      <c r="D244" s="345" t="s">
        <v>191</v>
      </c>
      <c r="E244" s="52" t="s">
        <v>192</v>
      </c>
      <c r="F244" s="52" t="s">
        <v>193</v>
      </c>
      <c r="G244" s="52" t="s">
        <v>194</v>
      </c>
      <c r="I244" s="85" t="s">
        <v>85</v>
      </c>
      <c r="J244" s="69">
        <f>J233/J241</f>
        <v>0.72222222222222221</v>
      </c>
    </row>
    <row r="245" spans="1:10" ht="30" x14ac:dyDescent="0.25">
      <c r="A245" s="368" t="s">
        <v>83</v>
      </c>
      <c r="B245" s="24"/>
      <c r="C245" s="25"/>
      <c r="D245" s="25"/>
      <c r="E245" s="25"/>
      <c r="F245" s="25"/>
      <c r="G245" s="56">
        <f t="shared" ref="G245:G247" si="44">C245+D245-E245-F245</f>
        <v>0</v>
      </c>
    </row>
    <row r="246" spans="1:10" ht="30.75" thickBot="1" x14ac:dyDescent="0.3">
      <c r="A246" s="368" t="s">
        <v>83</v>
      </c>
      <c r="B246" s="24"/>
      <c r="C246" s="25"/>
      <c r="D246" s="25"/>
      <c r="E246" s="25"/>
      <c r="F246" s="25"/>
      <c r="G246" s="56">
        <f t="shared" si="44"/>
        <v>0</v>
      </c>
      <c r="I246" s="101"/>
      <c r="J246" s="70"/>
    </row>
    <row r="247" spans="1:10" ht="45.75" thickBot="1" x14ac:dyDescent="0.3">
      <c r="A247" s="368" t="s">
        <v>83</v>
      </c>
      <c r="B247" s="24"/>
      <c r="C247" s="25"/>
      <c r="D247" s="25"/>
      <c r="E247" s="25"/>
      <c r="F247" s="25"/>
      <c r="G247" s="56">
        <f t="shared" si="44"/>
        <v>0</v>
      </c>
      <c r="I247" s="112" t="s">
        <v>93</v>
      </c>
      <c r="J247" s="71">
        <f>SUM(G234:G236,G238:G243,G249:G251)</f>
        <v>26</v>
      </c>
    </row>
    <row r="248" spans="1:10" ht="45.75" thickBot="1" x14ac:dyDescent="0.3">
      <c r="A248" s="352"/>
      <c r="B248" s="345" t="s">
        <v>66</v>
      </c>
      <c r="C248" s="325" t="s">
        <v>190</v>
      </c>
      <c r="D248" s="345" t="s">
        <v>191</v>
      </c>
      <c r="E248" s="52" t="s">
        <v>192</v>
      </c>
      <c r="F248" s="52" t="s">
        <v>193</v>
      </c>
      <c r="G248" s="52" t="s">
        <v>194</v>
      </c>
      <c r="I248" s="113" t="s">
        <v>94</v>
      </c>
      <c r="J248" s="72">
        <f>SUM(G226:G232,G245:G247)</f>
        <v>130</v>
      </c>
    </row>
    <row r="249" spans="1:10" ht="30" x14ac:dyDescent="0.25">
      <c r="A249" s="372" t="s">
        <v>86</v>
      </c>
      <c r="B249" s="19"/>
      <c r="C249" s="20"/>
      <c r="D249" s="21"/>
      <c r="E249" s="21"/>
      <c r="F249" s="21"/>
      <c r="G249" s="58">
        <f>C249+D249-E249-F249</f>
        <v>0</v>
      </c>
      <c r="I249" s="114" t="s">
        <v>196</v>
      </c>
      <c r="J249" s="73">
        <f>J247+J248+SUM(F255:F262)</f>
        <v>216</v>
      </c>
    </row>
    <row r="250" spans="1:10" ht="60" x14ac:dyDescent="0.25">
      <c r="A250" s="372" t="s">
        <v>86</v>
      </c>
      <c r="B250" s="22"/>
      <c r="C250" s="20"/>
      <c r="D250" s="21"/>
      <c r="E250" s="21"/>
      <c r="F250" s="21"/>
      <c r="G250" s="58">
        <f t="shared" ref="G250:G251" si="45">C250+D250-E250-F250</f>
        <v>0</v>
      </c>
      <c r="I250" s="115" t="s">
        <v>95</v>
      </c>
      <c r="J250" s="18">
        <f>J247/J249</f>
        <v>0.12037037037037036</v>
      </c>
    </row>
    <row r="251" spans="1:10" ht="30.75" thickBot="1" x14ac:dyDescent="0.3">
      <c r="A251" s="372" t="s">
        <v>86</v>
      </c>
      <c r="B251" s="23"/>
      <c r="C251" s="20"/>
      <c r="D251" s="21"/>
      <c r="E251" s="21"/>
      <c r="F251" s="21"/>
      <c r="G251" s="58">
        <f t="shared" si="45"/>
        <v>0</v>
      </c>
      <c r="I251" s="115" t="s">
        <v>96</v>
      </c>
      <c r="J251" s="74">
        <f>(J247+J248)/J249</f>
        <v>0.72222222222222221</v>
      </c>
    </row>
    <row r="253" spans="1:10" ht="21" x14ac:dyDescent="0.25">
      <c r="A253" s="375" t="s">
        <v>78</v>
      </c>
      <c r="B253" s="358"/>
      <c r="C253" s="32"/>
      <c r="D253" s="32"/>
      <c r="E253" s="32"/>
      <c r="F253" s="32"/>
      <c r="H253" s="223"/>
    </row>
    <row r="254" spans="1:10" ht="30" x14ac:dyDescent="0.25">
      <c r="A254" s="344"/>
      <c r="B254" s="345" t="s">
        <v>91</v>
      </c>
      <c r="C254" s="325" t="s">
        <v>195</v>
      </c>
      <c r="D254" s="325" t="s">
        <v>191</v>
      </c>
      <c r="E254" s="325" t="s">
        <v>192</v>
      </c>
      <c r="F254" s="325" t="s">
        <v>92</v>
      </c>
      <c r="H254" s="223"/>
    </row>
    <row r="255" spans="1:10" x14ac:dyDescent="0.25">
      <c r="A255" s="376" t="s">
        <v>79</v>
      </c>
      <c r="B255" s="26" t="s">
        <v>209</v>
      </c>
      <c r="C255" s="9">
        <v>20</v>
      </c>
      <c r="D255" s="9"/>
      <c r="E255" s="9"/>
      <c r="F255" s="53">
        <f>C255+D255-E255</f>
        <v>20</v>
      </c>
      <c r="H255" s="223"/>
    </row>
    <row r="256" spans="1:10" x14ac:dyDescent="0.25">
      <c r="A256" s="376" t="s">
        <v>79</v>
      </c>
      <c r="B256" s="26"/>
      <c r="C256" s="9"/>
      <c r="D256" s="9"/>
      <c r="E256" s="9"/>
      <c r="F256" s="53">
        <f t="shared" ref="F256:F262" si="46">C256+D256-E256</f>
        <v>0</v>
      </c>
      <c r="H256" s="267"/>
    </row>
    <row r="257" spans="1:6" x14ac:dyDescent="0.25">
      <c r="A257" s="376" t="s">
        <v>80</v>
      </c>
      <c r="B257" s="26"/>
      <c r="C257" s="9"/>
      <c r="D257" s="9"/>
      <c r="E257" s="9"/>
      <c r="F257" s="53">
        <f t="shared" si="46"/>
        <v>0</v>
      </c>
    </row>
    <row r="258" spans="1:6" x14ac:dyDescent="0.25">
      <c r="A258" s="376" t="s">
        <v>80</v>
      </c>
      <c r="B258" s="26"/>
      <c r="C258" s="9"/>
      <c r="D258" s="9"/>
      <c r="E258" s="9"/>
      <c r="F258" s="53">
        <f t="shared" si="46"/>
        <v>0</v>
      </c>
    </row>
    <row r="259" spans="1:6" x14ac:dyDescent="0.25">
      <c r="A259" s="377" t="s">
        <v>81</v>
      </c>
      <c r="B259" s="26"/>
      <c r="C259" s="9"/>
      <c r="D259" s="9"/>
      <c r="E259" s="9"/>
      <c r="F259" s="53">
        <f t="shared" si="46"/>
        <v>0</v>
      </c>
    </row>
    <row r="260" spans="1:6" x14ac:dyDescent="0.25">
      <c r="A260" s="377" t="s">
        <v>81</v>
      </c>
      <c r="B260" s="26"/>
      <c r="C260" s="9"/>
      <c r="D260" s="9"/>
      <c r="E260" s="9"/>
      <c r="F260" s="53">
        <f t="shared" si="46"/>
        <v>0</v>
      </c>
    </row>
    <row r="261" spans="1:6" x14ac:dyDescent="0.25">
      <c r="A261" s="377" t="s">
        <v>82</v>
      </c>
      <c r="B261" s="26" t="s">
        <v>210</v>
      </c>
      <c r="C261" s="9">
        <v>6</v>
      </c>
      <c r="D261" s="9"/>
      <c r="E261" s="9"/>
      <c r="F261" s="53">
        <f t="shared" si="46"/>
        <v>6</v>
      </c>
    </row>
    <row r="262" spans="1:6" x14ac:dyDescent="0.25">
      <c r="A262" s="377" t="s">
        <v>82</v>
      </c>
      <c r="B262" s="26" t="s">
        <v>211</v>
      </c>
      <c r="C262" s="9">
        <v>34</v>
      </c>
      <c r="D262" s="9"/>
      <c r="E262" s="9"/>
      <c r="F262" s="53">
        <f t="shared" si="46"/>
        <v>34</v>
      </c>
    </row>
  </sheetData>
  <sheetProtection insertColumns="0" insertRows="0" selectLockedCells="1"/>
  <mergeCells count="9">
    <mergeCell ref="J30:L30"/>
    <mergeCell ref="J31:L31"/>
    <mergeCell ref="A1:B3"/>
    <mergeCell ref="C1:D3"/>
    <mergeCell ref="E1:G3"/>
    <mergeCell ref="I1:O1"/>
    <mergeCell ref="I2:O2"/>
    <mergeCell ref="I3:O6"/>
    <mergeCell ref="A6:B6"/>
  </mergeCells>
  <conditionalFormatting sqref="O25">
    <cfRule type="cellIs" dxfId="23" priority="10" operator="lessThan">
      <formula>$N$30</formula>
    </cfRule>
    <cfRule type="cellIs" dxfId="22" priority="11" operator="between">
      <formula>$N$30</formula>
      <formula>$M$30</formula>
    </cfRule>
    <cfRule type="cellIs" dxfId="21" priority="12" operator="greaterThanOrEqual">
      <formula>$M$30</formula>
    </cfRule>
  </conditionalFormatting>
  <conditionalFormatting sqref="O26">
    <cfRule type="cellIs" dxfId="20" priority="7" operator="lessThan">
      <formula>$N$31</formula>
    </cfRule>
    <cfRule type="cellIs" dxfId="19" priority="8" operator="between">
      <formula>$N$31</formula>
      <formula>$M$31</formula>
    </cfRule>
    <cfRule type="cellIs" dxfId="18" priority="9" operator="greaterThanOrEqual">
      <formula>$M$31</formula>
    </cfRule>
  </conditionalFormatting>
  <conditionalFormatting sqref="O27">
    <cfRule type="cellIs" dxfId="17" priority="4" operator="lessThan">
      <formula>$N$30</formula>
    </cfRule>
    <cfRule type="cellIs" dxfId="16" priority="5" operator="between">
      <formula>$N$30</formula>
      <formula>$M$30</formula>
    </cfRule>
    <cfRule type="cellIs" dxfId="15" priority="6" operator="greaterThanOrEqual">
      <formula>$M$30</formula>
    </cfRule>
  </conditionalFormatting>
  <conditionalFormatting sqref="O28">
    <cfRule type="cellIs" dxfId="14" priority="1" operator="lessThan">
      <formula>$N$31</formula>
    </cfRule>
    <cfRule type="cellIs" dxfId="13" priority="2" operator="between">
      <formula>$N$31</formula>
      <formula>$M$31</formula>
    </cfRule>
    <cfRule type="cellIs" dxfId="12" priority="3" operator="greaterThanOrEqual">
      <formula>$M$31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afa8f8a-ac5b-4392-a38f-b0c94976033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2C0C8BA7C5546BF7DB4FD27ADEA9E" ma:contentTypeVersion="15" ma:contentTypeDescription="Create a new document." ma:contentTypeScope="" ma:versionID="148c26cd0616bebe596affb091acf792">
  <xsd:schema xmlns:xsd="http://www.w3.org/2001/XMLSchema" xmlns:xs="http://www.w3.org/2001/XMLSchema" xmlns:p="http://schemas.microsoft.com/office/2006/metadata/properties" xmlns:ns3="0a9f9ddb-3696-4093-8e0f-31bbc1440f8a" xmlns:ns4="5afa8f8a-ac5b-4392-a38f-b0c94976033e" targetNamespace="http://schemas.microsoft.com/office/2006/metadata/properties" ma:root="true" ma:fieldsID="bbd9b4afb0396278257c3ae499b33a74" ns3:_="" ns4:_="">
    <xsd:import namespace="0a9f9ddb-3696-4093-8e0f-31bbc1440f8a"/>
    <xsd:import namespace="5afa8f8a-ac5b-4392-a38f-b0c94976033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f9ddb-3696-4093-8e0f-31bbc1440f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a8f8a-ac5b-4392-a38f-b0c9497603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0F30D-1F51-4AB7-8FC8-8630E351523F}">
  <ds:schemaRefs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0a9f9ddb-3696-4093-8e0f-31bbc1440f8a"/>
    <ds:schemaRef ds:uri="5afa8f8a-ac5b-4392-a38f-b0c94976033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D58F30-3808-4402-A639-2D73D4F28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9f9ddb-3696-4093-8e0f-31bbc1440f8a"/>
    <ds:schemaRef ds:uri="5afa8f8a-ac5b-4392-a38f-b0c9497603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5452AD-C608-4CFE-BBF9-61F6B751A6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4</vt:i4>
      </vt:variant>
    </vt:vector>
  </HeadingPairs>
  <TitlesOfParts>
    <vt:vector size="16" baseType="lpstr">
      <vt:lpstr>Attestations sur l'honneur</vt:lpstr>
      <vt:lpstr>Récapitulatif</vt:lpstr>
      <vt:lpstr>Bloc 1 -Sim-Suiv</vt:lpstr>
      <vt:lpstr>Bloc 2a Simulation</vt:lpstr>
      <vt:lpstr>Bloc 2a Suivi</vt:lpstr>
      <vt:lpstr>Bloc 2b Sim-Suiv</vt:lpstr>
      <vt:lpstr>Bloc 3 Simulation</vt:lpstr>
      <vt:lpstr>Bloc 3 Suivi</vt:lpstr>
      <vt:lpstr>Bloc 3 Suivi V1</vt:lpstr>
      <vt:lpstr>Bloc 4a - Aliments Simples</vt:lpstr>
      <vt:lpstr>Bloc 4b - Aliments Composés</vt:lpstr>
      <vt:lpstr>Listes</vt:lpstr>
      <vt:lpstr>'Bloc 1 -Sim-Suiv'!Zone_d_impression</vt:lpstr>
      <vt:lpstr>'Bloc 4a - Aliments Simples'!Zone_d_impression</vt:lpstr>
      <vt:lpstr>'Bloc 4b - Aliments Composés'!Zone_d_impression</vt:lpstr>
      <vt:lpstr>Récapitulatif!Zone_d_impression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Camille</dc:creator>
  <cp:keywords/>
  <dc:description/>
  <cp:lastModifiedBy>Violaine DURIEC</cp:lastModifiedBy>
  <cp:revision/>
  <cp:lastPrinted>2025-11-19T11:18:14Z</cp:lastPrinted>
  <dcterms:created xsi:type="dcterms:W3CDTF">2023-06-15T09:28:11Z</dcterms:created>
  <dcterms:modified xsi:type="dcterms:W3CDTF">2026-01-21T11:10:25Z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0x010100D592C0C8BA7C5546BF7DB4FD27ADEA9E</vt:lpwstr>
  </property>
</Properties>
</file>